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20" windowWidth="19035" windowHeight="8145" activeTab="3"/>
  </bookViews>
  <sheets>
    <sheet name="1T13" sheetId="1" r:id="rId1"/>
    <sheet name="2T13" sheetId="2" r:id="rId2"/>
    <sheet name="3T13" sheetId="4" r:id="rId3"/>
    <sheet name="4T13" sheetId="5" r:id="rId4"/>
    <sheet name="Hoja1" sheetId="6" r:id="rId5"/>
    <sheet name="Sheet3" sheetId="3" r:id="rId6"/>
  </sheets>
  <definedNames>
    <definedName name="ACEPTAR">Sheet3!$A$4:$A$5</definedName>
    <definedName name="CONTENEDOR">Sheet3!$D$4:$D$8</definedName>
    <definedName name="DOCUMENTO">Sheet3!$I$4:$I$6</definedName>
    <definedName name="EMPRESA">Sheet3!$F$4:$F$10</definedName>
    <definedName name="MEDIOPAGO">Sheet3!$B$4:$B$11</definedName>
    <definedName name="TIPOIVA">Sheet3!$E$4:$E$8</definedName>
  </definedNames>
  <calcPr calcId="145621"/>
</workbook>
</file>

<file path=xl/calcChain.xml><?xml version="1.0" encoding="utf-8"?>
<calcChain xmlns="http://schemas.openxmlformats.org/spreadsheetml/2006/main">
  <c r="J1" i="5" l="1"/>
  <c r="H1" i="1"/>
  <c r="H1" i="4"/>
  <c r="D14" i="6"/>
  <c r="D9" i="6"/>
  <c r="D8" i="6"/>
  <c r="D7" i="6"/>
  <c r="D6" i="6"/>
  <c r="H1" i="5"/>
  <c r="M60" i="5"/>
  <c r="J60" i="5"/>
  <c r="K60" i="5" s="1"/>
  <c r="M66" i="5"/>
  <c r="J66" i="5"/>
  <c r="K66" i="5" s="1"/>
  <c r="M64" i="5"/>
  <c r="J64" i="5"/>
  <c r="M68" i="5"/>
  <c r="J68" i="5"/>
  <c r="K68" i="5" s="1"/>
  <c r="M67" i="5"/>
  <c r="J67" i="5"/>
  <c r="K67" i="5" s="1"/>
  <c r="M63" i="5"/>
  <c r="J63" i="5"/>
  <c r="K63" i="5" s="1"/>
  <c r="J59" i="5"/>
  <c r="M59" i="5"/>
  <c r="K59" i="5" s="1"/>
  <c r="J61" i="5"/>
  <c r="M61" i="5"/>
  <c r="K61" i="5" l="1"/>
  <c r="K64" i="5"/>
  <c r="M59" i="4" l="1"/>
  <c r="J59" i="4"/>
  <c r="K59" i="4" s="1"/>
  <c r="M58" i="4"/>
  <c r="J58" i="4"/>
  <c r="K58" i="4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M16" i="4"/>
  <c r="J16" i="4"/>
  <c r="K16" i="4" s="1"/>
  <c r="J65" i="5" l="1"/>
  <c r="M65" i="5"/>
  <c r="K65" i="5" l="1"/>
  <c r="J62" i="5" l="1"/>
  <c r="M62" i="5"/>
  <c r="J58" i="5"/>
  <c r="M58" i="5"/>
  <c r="K62" i="5" l="1"/>
  <c r="K58" i="5"/>
  <c r="J57" i="5"/>
  <c r="M57" i="5"/>
  <c r="K57" i="5" l="1"/>
  <c r="M34" i="5"/>
  <c r="J34" i="5"/>
  <c r="M30" i="5"/>
  <c r="J30" i="5"/>
  <c r="M54" i="5"/>
  <c r="J54" i="5"/>
  <c r="M53" i="5"/>
  <c r="J53" i="5"/>
  <c r="M52" i="5"/>
  <c r="J52" i="5"/>
  <c r="M56" i="5"/>
  <c r="J56" i="5"/>
  <c r="K56" i="5" l="1"/>
  <c r="K54" i="5"/>
  <c r="K53" i="5"/>
  <c r="K30" i="5"/>
  <c r="K34" i="5"/>
  <c r="K52" i="5"/>
  <c r="C9" i="6"/>
  <c r="C8" i="6"/>
  <c r="H2" i="2"/>
  <c r="C7" i="6" s="1"/>
  <c r="C6" i="6"/>
  <c r="C14" i="6" l="1"/>
  <c r="J39" i="5"/>
  <c r="J36" i="5"/>
  <c r="J31" i="5"/>
  <c r="J40" i="5"/>
  <c r="J32" i="5"/>
  <c r="J38" i="5"/>
  <c r="J35" i="5"/>
  <c r="J5" i="5"/>
  <c r="J9" i="5"/>
  <c r="J10" i="5"/>
  <c r="J24" i="5"/>
  <c r="J23" i="5"/>
  <c r="J28" i="5"/>
  <c r="J27" i="5"/>
  <c r="J26" i="5"/>
  <c r="J25" i="5"/>
  <c r="J22" i="5"/>
  <c r="J20" i="5"/>
  <c r="J19" i="5"/>
  <c r="J18" i="5"/>
  <c r="J21" i="5"/>
  <c r="J12" i="5"/>
  <c r="J16" i="5"/>
  <c r="J17" i="5"/>
  <c r="J11" i="5"/>
  <c r="M73" i="4" l="1"/>
  <c r="J73" i="4"/>
  <c r="M72" i="4"/>
  <c r="J72" i="4"/>
  <c r="M71" i="4"/>
  <c r="J71" i="4"/>
  <c r="M70" i="4"/>
  <c r="J70" i="4"/>
  <c r="K70" i="4" s="1"/>
  <c r="M69" i="4"/>
  <c r="J69" i="4"/>
  <c r="M68" i="4"/>
  <c r="J68" i="4"/>
  <c r="M67" i="4"/>
  <c r="J67" i="4"/>
  <c r="M66" i="4"/>
  <c r="J66" i="4"/>
  <c r="K66" i="4" s="1"/>
  <c r="M65" i="4"/>
  <c r="J65" i="4"/>
  <c r="M64" i="4"/>
  <c r="J64" i="4"/>
  <c r="M63" i="4"/>
  <c r="J63" i="4"/>
  <c r="M62" i="4"/>
  <c r="J62" i="4"/>
  <c r="K62" i="4" s="1"/>
  <c r="M61" i="4"/>
  <c r="J61" i="4"/>
  <c r="M60" i="4"/>
  <c r="J60" i="4"/>
  <c r="M7" i="4"/>
  <c r="J7" i="4"/>
  <c r="M6" i="4"/>
  <c r="J6" i="4"/>
  <c r="M5" i="4"/>
  <c r="J5" i="4"/>
  <c r="K5" i="4" s="1"/>
  <c r="M14" i="4"/>
  <c r="J14" i="4"/>
  <c r="J52" i="4"/>
  <c r="J51" i="4"/>
  <c r="K61" i="4" l="1"/>
  <c r="K65" i="4"/>
  <c r="K69" i="4"/>
  <c r="K73" i="4"/>
  <c r="K64" i="4"/>
  <c r="K63" i="4"/>
  <c r="K67" i="4"/>
  <c r="K68" i="4"/>
  <c r="K72" i="4"/>
  <c r="K71" i="4"/>
  <c r="K6" i="4"/>
  <c r="K60" i="4"/>
  <c r="K7" i="4"/>
  <c r="K14" i="4"/>
  <c r="J48" i="4"/>
  <c r="J7" i="5"/>
  <c r="I2" i="2"/>
  <c r="J43" i="1" l="1"/>
  <c r="H57" i="1"/>
  <c r="J37" i="5"/>
  <c r="M55" i="5"/>
  <c r="J55" i="5"/>
  <c r="M37" i="5"/>
  <c r="M29" i="5"/>
  <c r="J29" i="5"/>
  <c r="K29" i="5" s="1"/>
  <c r="M6" i="5"/>
  <c r="J6" i="5"/>
  <c r="M46" i="5"/>
  <c r="J46" i="5"/>
  <c r="M51" i="5"/>
  <c r="J51" i="5"/>
  <c r="M50" i="5"/>
  <c r="J50" i="5"/>
  <c r="K50" i="5" s="1"/>
  <c r="M49" i="5"/>
  <c r="J49" i="5"/>
  <c r="M48" i="5"/>
  <c r="J48" i="5"/>
  <c r="M45" i="5"/>
  <c r="J45" i="5"/>
  <c r="M47" i="5"/>
  <c r="J47" i="5"/>
  <c r="K47" i="5" s="1"/>
  <c r="M44" i="5"/>
  <c r="J44" i="5"/>
  <c r="M43" i="5"/>
  <c r="J43" i="5"/>
  <c r="M42" i="5"/>
  <c r="J42" i="5"/>
  <c r="M33" i="5"/>
  <c r="J33" i="5"/>
  <c r="M41" i="5"/>
  <c r="J41" i="5"/>
  <c r="M39" i="5"/>
  <c r="K39" i="5" s="1"/>
  <c r="M36" i="5"/>
  <c r="K36" i="5"/>
  <c r="M31" i="5"/>
  <c r="K31" i="5" s="1"/>
  <c r="M40" i="5"/>
  <c r="K40" i="5" s="1"/>
  <c r="M32" i="5"/>
  <c r="K32" i="5" s="1"/>
  <c r="M38" i="5"/>
  <c r="K38" i="5" s="1"/>
  <c r="M35" i="5"/>
  <c r="K35" i="5" s="1"/>
  <c r="M5" i="5"/>
  <c r="M9" i="5"/>
  <c r="K9" i="5" s="1"/>
  <c r="M10" i="5"/>
  <c r="K10" i="5" s="1"/>
  <c r="M24" i="5"/>
  <c r="M23" i="5"/>
  <c r="M28" i="5"/>
  <c r="M27" i="5"/>
  <c r="K27" i="5" s="1"/>
  <c r="M26" i="5"/>
  <c r="M25" i="5"/>
  <c r="K25" i="5" s="1"/>
  <c r="M22" i="5"/>
  <c r="K22" i="5"/>
  <c r="M20" i="5"/>
  <c r="M19" i="5"/>
  <c r="M18" i="5"/>
  <c r="K18" i="5" s="1"/>
  <c r="M21" i="5"/>
  <c r="K21" i="5" s="1"/>
  <c r="M12" i="5"/>
  <c r="M16" i="5"/>
  <c r="K16" i="5" s="1"/>
  <c r="M17" i="5"/>
  <c r="M11" i="5"/>
  <c r="K11" i="5" s="1"/>
  <c r="M14" i="5"/>
  <c r="J14" i="5"/>
  <c r="M15" i="5"/>
  <c r="J15" i="5"/>
  <c r="M8" i="5"/>
  <c r="J8" i="5"/>
  <c r="M7" i="5"/>
  <c r="K7" i="5" s="1"/>
  <c r="M13" i="5"/>
  <c r="J13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M13" i="4"/>
  <c r="J13" i="4"/>
  <c r="J11" i="4"/>
  <c r="J34" i="4"/>
  <c r="J33" i="4"/>
  <c r="J28" i="4"/>
  <c r="J21" i="4"/>
  <c r="J20" i="4"/>
  <c r="J35" i="4"/>
  <c r="J32" i="4"/>
  <c r="J31" i="4"/>
  <c r="J38" i="4"/>
  <c r="J40" i="4"/>
  <c r="M25" i="4"/>
  <c r="M11" i="4"/>
  <c r="M34" i="4"/>
  <c r="M33" i="4"/>
  <c r="M28" i="4"/>
  <c r="M21" i="4"/>
  <c r="M20" i="4"/>
  <c r="M24" i="4"/>
  <c r="M35" i="4"/>
  <c r="M32" i="4"/>
  <c r="M31" i="4"/>
  <c r="M38" i="4"/>
  <c r="M40" i="4"/>
  <c r="M39" i="4"/>
  <c r="J39" i="4"/>
  <c r="M10" i="4"/>
  <c r="J10" i="4"/>
  <c r="J25" i="4"/>
  <c r="M44" i="4"/>
  <c r="J44" i="4"/>
  <c r="K44" i="4" s="1"/>
  <c r="M43" i="4"/>
  <c r="J43" i="4"/>
  <c r="M37" i="4"/>
  <c r="J37" i="4"/>
  <c r="M42" i="4"/>
  <c r="J42" i="4"/>
  <c r="M41" i="4"/>
  <c r="J41" i="4"/>
  <c r="M45" i="4"/>
  <c r="J45" i="4"/>
  <c r="M49" i="4"/>
  <c r="J49" i="4"/>
  <c r="M48" i="4"/>
  <c r="M47" i="4"/>
  <c r="J47" i="4"/>
  <c r="M52" i="4"/>
  <c r="M30" i="4"/>
  <c r="J30" i="4"/>
  <c r="K30" i="4" s="1"/>
  <c r="M36" i="4"/>
  <c r="J36" i="4"/>
  <c r="M51" i="4"/>
  <c r="M50" i="4"/>
  <c r="J50" i="4"/>
  <c r="M54" i="4"/>
  <c r="J54" i="4"/>
  <c r="M53" i="4"/>
  <c r="J53" i="4"/>
  <c r="M55" i="4"/>
  <c r="J55" i="4"/>
  <c r="M46" i="4"/>
  <c r="J46" i="4"/>
  <c r="M57" i="4"/>
  <c r="J57" i="4"/>
  <c r="M56" i="4"/>
  <c r="J56" i="4"/>
  <c r="M17" i="4"/>
  <c r="J17" i="4"/>
  <c r="M15" i="4"/>
  <c r="J15" i="4"/>
  <c r="M22" i="4"/>
  <c r="J22" i="4"/>
  <c r="M19" i="4"/>
  <c r="J19" i="4"/>
  <c r="M18" i="4"/>
  <c r="J18" i="4"/>
  <c r="M27" i="4"/>
  <c r="J27" i="4"/>
  <c r="M23" i="4"/>
  <c r="J23" i="4"/>
  <c r="M26" i="4"/>
  <c r="J26" i="4"/>
  <c r="M29" i="4"/>
  <c r="J29" i="4"/>
  <c r="M8" i="4"/>
  <c r="J8" i="4"/>
  <c r="M12" i="4"/>
  <c r="J12" i="4"/>
  <c r="M9" i="4"/>
  <c r="J9" i="4"/>
  <c r="A5" i="4"/>
  <c r="A6" i="4" s="1"/>
  <c r="A7" i="4" s="1"/>
  <c r="A8" i="4" s="1"/>
  <c r="A9" i="4" s="1"/>
  <c r="M46" i="2"/>
  <c r="K46" i="2"/>
  <c r="M45" i="2"/>
  <c r="K45" i="2" s="1"/>
  <c r="M44" i="2"/>
  <c r="K44" i="2" s="1"/>
  <c r="M43" i="2"/>
  <c r="K43" i="2"/>
  <c r="M42" i="2"/>
  <c r="J42" i="2"/>
  <c r="M41" i="2"/>
  <c r="J41" i="2"/>
  <c r="J40" i="2"/>
  <c r="K40" i="2" s="1"/>
  <c r="M39" i="2"/>
  <c r="J39" i="2"/>
  <c r="K39" i="2" s="1"/>
  <c r="M38" i="2"/>
  <c r="J38" i="2"/>
  <c r="M37" i="2"/>
  <c r="J37" i="2"/>
  <c r="K37" i="2" s="1"/>
  <c r="M36" i="2"/>
  <c r="J36" i="2"/>
  <c r="K36" i="2" s="1"/>
  <c r="M35" i="2"/>
  <c r="J35" i="2"/>
  <c r="K35" i="2" s="1"/>
  <c r="M34" i="2"/>
  <c r="J34" i="2"/>
  <c r="K34" i="2" s="1"/>
  <c r="M33" i="2"/>
  <c r="J33" i="2"/>
  <c r="M32" i="2"/>
  <c r="J32" i="2"/>
  <c r="K32" i="2" s="1"/>
  <c r="M31" i="2"/>
  <c r="J31" i="2"/>
  <c r="M30" i="2"/>
  <c r="J30" i="2"/>
  <c r="M29" i="2"/>
  <c r="J29" i="2"/>
  <c r="M28" i="2"/>
  <c r="J28" i="2"/>
  <c r="K28" i="2" s="1"/>
  <c r="M27" i="2"/>
  <c r="J27" i="2"/>
  <c r="M26" i="2"/>
  <c r="J26" i="2"/>
  <c r="M25" i="2"/>
  <c r="J25" i="2"/>
  <c r="M24" i="2"/>
  <c r="J24" i="2"/>
  <c r="K24" i="2" s="1"/>
  <c r="M23" i="2"/>
  <c r="J23" i="2"/>
  <c r="M22" i="2"/>
  <c r="J22" i="2"/>
  <c r="M21" i="2"/>
  <c r="J21" i="2"/>
  <c r="M19" i="2"/>
  <c r="J19" i="2"/>
  <c r="M20" i="2"/>
  <c r="J20" i="2"/>
  <c r="M18" i="2"/>
  <c r="J18" i="2"/>
  <c r="M17" i="2"/>
  <c r="M16" i="2"/>
  <c r="J16" i="2"/>
  <c r="M14" i="2"/>
  <c r="J14" i="2"/>
  <c r="M10" i="2"/>
  <c r="J10" i="2"/>
  <c r="K10" i="2" s="1"/>
  <c r="M15" i="2"/>
  <c r="J15" i="2"/>
  <c r="M7" i="2"/>
  <c r="J7" i="2"/>
  <c r="M13" i="2"/>
  <c r="J13" i="2"/>
  <c r="M12" i="2"/>
  <c r="J12" i="2"/>
  <c r="M11" i="2"/>
  <c r="J11" i="2"/>
  <c r="M9" i="2"/>
  <c r="J9" i="2"/>
  <c r="M8" i="2"/>
  <c r="M6" i="2"/>
  <c r="J6" i="2"/>
  <c r="M5" i="2"/>
  <c r="J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J42" i="1"/>
  <c r="J41" i="1"/>
  <c r="J40" i="1"/>
  <c r="K40" i="1" s="1"/>
  <c r="J39" i="1"/>
  <c r="M52" i="1"/>
  <c r="K52" i="1" s="1"/>
  <c r="M51" i="1"/>
  <c r="K51" i="1" s="1"/>
  <c r="M50" i="1"/>
  <c r="M49" i="1"/>
  <c r="K49" i="1" s="1"/>
  <c r="M48" i="1"/>
  <c r="M47" i="1"/>
  <c r="K47" i="1" s="1"/>
  <c r="M46" i="1"/>
  <c r="K46" i="1" s="1"/>
  <c r="M45" i="1"/>
  <c r="K45" i="1" s="1"/>
  <c r="M44" i="1"/>
  <c r="K44" i="1" s="1"/>
  <c r="M43" i="1"/>
  <c r="M42" i="1"/>
  <c r="M41" i="1"/>
  <c r="M39" i="1"/>
  <c r="M38" i="1"/>
  <c r="K54" i="1"/>
  <c r="K53" i="1"/>
  <c r="K50" i="1"/>
  <c r="K48" i="1"/>
  <c r="J38" i="1"/>
  <c r="K42" i="5" l="1"/>
  <c r="K8" i="5"/>
  <c r="K55" i="5"/>
  <c r="K44" i="5"/>
  <c r="K37" i="5"/>
  <c r="K43" i="5"/>
  <c r="K45" i="5"/>
  <c r="K49" i="5"/>
  <c r="A10" i="4"/>
  <c r="A11" i="4" s="1"/>
  <c r="A12" i="4" s="1"/>
  <c r="K38" i="4"/>
  <c r="K14" i="5"/>
  <c r="J1" i="4"/>
  <c r="K12" i="4"/>
  <c r="K22" i="4"/>
  <c r="K6" i="2"/>
  <c r="K23" i="2"/>
  <c r="K6" i="5"/>
  <c r="K46" i="5"/>
  <c r="K48" i="5"/>
  <c r="K41" i="5"/>
  <c r="J2" i="2"/>
  <c r="K11" i="4"/>
  <c r="K34" i="4"/>
  <c r="K32" i="4"/>
  <c r="K31" i="4"/>
  <c r="K37" i="4"/>
  <c r="K12" i="5"/>
  <c r="K19" i="5"/>
  <c r="K26" i="5"/>
  <c r="K5" i="5"/>
  <c r="K26" i="2"/>
  <c r="K30" i="2"/>
  <c r="K7" i="2"/>
  <c r="K38" i="1"/>
  <c r="K41" i="1"/>
  <c r="K39" i="4"/>
  <c r="K20" i="4"/>
  <c r="K40" i="4"/>
  <c r="K26" i="4"/>
  <c r="K19" i="4"/>
  <c r="K46" i="4"/>
  <c r="K50" i="4"/>
  <c r="K13" i="4"/>
  <c r="K24" i="5"/>
  <c r="K23" i="5"/>
  <c r="K28" i="5"/>
  <c r="K20" i="5"/>
  <c r="K12" i="2"/>
  <c r="K35" i="4"/>
  <c r="K39" i="1"/>
  <c r="K8" i="2"/>
  <c r="K38" i="2"/>
  <c r="K43" i="4"/>
  <c r="K24" i="4"/>
  <c r="K19" i="2"/>
  <c r="K15" i="5"/>
  <c r="K28" i="4"/>
  <c r="K21" i="4"/>
  <c r="K5" i="2"/>
  <c r="K11" i="2"/>
  <c r="K33" i="4"/>
  <c r="K17" i="5"/>
  <c r="K51" i="5"/>
  <c r="K33" i="2"/>
  <c r="K8" i="4"/>
  <c r="K10" i="4"/>
  <c r="K33" i="5"/>
  <c r="K42" i="4"/>
  <c r="K41" i="4"/>
  <c r="K45" i="4"/>
  <c r="K49" i="4"/>
  <c r="K48" i="4"/>
  <c r="K47" i="4"/>
  <c r="K52" i="4"/>
  <c r="K13" i="5"/>
  <c r="K36" i="4"/>
  <c r="K51" i="4"/>
  <c r="K54" i="4"/>
  <c r="K53" i="4"/>
  <c r="K55" i="4"/>
  <c r="K57" i="4"/>
  <c r="K56" i="4"/>
  <c r="K17" i="4"/>
  <c r="K15" i="4"/>
  <c r="K18" i="4"/>
  <c r="K27" i="4"/>
  <c r="K23" i="4"/>
  <c r="K29" i="4"/>
  <c r="K9" i="4"/>
  <c r="K31" i="2"/>
  <c r="K29" i="2"/>
  <c r="K27" i="2"/>
  <c r="K25" i="2"/>
  <c r="K22" i="2"/>
  <c r="K21" i="2"/>
  <c r="K20" i="2"/>
  <c r="K18" i="2"/>
  <c r="K17" i="2"/>
  <c r="K16" i="2"/>
  <c r="K14" i="2"/>
  <c r="K15" i="2"/>
  <c r="K13" i="2"/>
  <c r="K9" i="2"/>
  <c r="K43" i="1"/>
  <c r="K42" i="1"/>
  <c r="K25" i="4"/>
  <c r="K41" i="2"/>
  <c r="K42" i="2"/>
  <c r="A13" i="4" l="1"/>
  <c r="A14" i="4" s="1"/>
  <c r="A15" i="4" s="1"/>
  <c r="A67" i="4" s="1"/>
  <c r="A68" i="4" s="1"/>
  <c r="A69" i="4" s="1"/>
  <c r="A70" i="4" s="1"/>
  <c r="A71" i="4" s="1"/>
  <c r="A72" i="4" s="1"/>
  <c r="J37" i="1"/>
  <c r="M37" i="1"/>
  <c r="J36" i="1"/>
  <c r="M36" i="1"/>
  <c r="J35" i="1"/>
  <c r="M35" i="1"/>
  <c r="J34" i="1"/>
  <c r="M34" i="1"/>
  <c r="J33" i="1"/>
  <c r="M33" i="1"/>
  <c r="J32" i="1"/>
  <c r="M32" i="1"/>
  <c r="J31" i="1"/>
  <c r="M31" i="1"/>
  <c r="J30" i="1"/>
  <c r="M30" i="1"/>
  <c r="J29" i="1"/>
  <c r="M29" i="1"/>
  <c r="J28" i="1"/>
  <c r="M28" i="1"/>
  <c r="M22" i="1"/>
  <c r="J22" i="1"/>
  <c r="M21" i="1"/>
  <c r="J21" i="1"/>
  <c r="M23" i="1"/>
  <c r="J23" i="1"/>
  <c r="M26" i="1"/>
  <c r="J26" i="1"/>
  <c r="M25" i="1"/>
  <c r="J25" i="1"/>
  <c r="M27" i="1"/>
  <c r="J27" i="1"/>
  <c r="M24" i="1"/>
  <c r="J24" i="1"/>
  <c r="M6" i="1"/>
  <c r="J6" i="1"/>
  <c r="M8" i="1"/>
  <c r="J8" i="1"/>
  <c r="M16" i="1"/>
  <c r="J16" i="1"/>
  <c r="M11" i="1"/>
  <c r="J11" i="1"/>
  <c r="K11" i="1" s="1"/>
  <c r="M10" i="1"/>
  <c r="J10" i="1"/>
  <c r="M7" i="1"/>
  <c r="J7" i="1"/>
  <c r="M9" i="1"/>
  <c r="J9" i="1"/>
  <c r="M13" i="1"/>
  <c r="J13" i="1"/>
  <c r="K13" i="1" s="1"/>
  <c r="M14" i="1"/>
  <c r="J14" i="1"/>
  <c r="M12" i="1"/>
  <c r="M17" i="1"/>
  <c r="J17" i="1"/>
  <c r="M15" i="1"/>
  <c r="J15" i="1"/>
  <c r="M5" i="1"/>
  <c r="J5" i="1"/>
  <c r="M18" i="1"/>
  <c r="J18" i="1"/>
  <c r="M20" i="1"/>
  <c r="J20" i="1"/>
  <c r="M19" i="1"/>
  <c r="J1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K15" i="1" l="1"/>
  <c r="J1" i="1"/>
  <c r="K24" i="1"/>
  <c r="K37" i="1"/>
  <c r="K36" i="1"/>
  <c r="K18" i="1"/>
  <c r="K12" i="1"/>
  <c r="K7" i="1"/>
  <c r="K8" i="1"/>
  <c r="K25" i="1"/>
  <c r="K22" i="1"/>
  <c r="K35" i="1"/>
  <c r="K29" i="1"/>
  <c r="K5" i="1"/>
  <c r="K14" i="1"/>
  <c r="K10" i="1"/>
  <c r="K6" i="1"/>
  <c r="K26" i="1"/>
  <c r="K32" i="1"/>
  <c r="K23" i="1"/>
  <c r="K20" i="1"/>
  <c r="K17" i="1"/>
  <c r="K9" i="1"/>
  <c r="K27" i="1"/>
  <c r="K21" i="1"/>
  <c r="K19" i="1"/>
  <c r="J57" i="1"/>
  <c r="K33" i="1"/>
  <c r="K30" i="1"/>
  <c r="K28" i="1"/>
  <c r="K34" i="1"/>
  <c r="K31" i="1"/>
  <c r="K16" i="1"/>
</calcChain>
</file>

<file path=xl/sharedStrings.xml><?xml version="1.0" encoding="utf-8"?>
<sst xmlns="http://schemas.openxmlformats.org/spreadsheetml/2006/main" count="495" uniqueCount="165">
  <si>
    <t>fecha fra</t>
  </si>
  <si>
    <t>fecha pago</t>
  </si>
  <si>
    <t>concepto</t>
  </si>
  <si>
    <t>empresa</t>
  </si>
  <si>
    <t>bi</t>
  </si>
  <si>
    <t>tipo iva</t>
  </si>
  <si>
    <t>iva</t>
  </si>
  <si>
    <t>total</t>
  </si>
  <si>
    <t>#</t>
  </si>
  <si>
    <t>SI</t>
  </si>
  <si>
    <t>NO</t>
  </si>
  <si>
    <t>ACEPTAR</t>
  </si>
  <si>
    <t>MEDIOPAGO</t>
  </si>
  <si>
    <t>CONCEPTO</t>
  </si>
  <si>
    <t>CONTENEDOR</t>
  </si>
  <si>
    <t>TIPOIVA</t>
  </si>
  <si>
    <t>METALICO</t>
  </si>
  <si>
    <t>ARQUIA</t>
  </si>
  <si>
    <t>BCJA</t>
  </si>
  <si>
    <t>CAIXA</t>
  </si>
  <si>
    <t>CPS</t>
  </si>
  <si>
    <t>TRAZIA</t>
  </si>
  <si>
    <t>EMPRESA</t>
  </si>
  <si>
    <t>CDAD. PROP. CADIZ 38</t>
  </si>
  <si>
    <t>CDAD. PROP. SAN VICENTE 222</t>
  </si>
  <si>
    <t>IBERDROLA</t>
  </si>
  <si>
    <t>AGUAS DE VALENCIA</t>
  </si>
  <si>
    <t>ORANGE</t>
  </si>
  <si>
    <t>ONO</t>
  </si>
  <si>
    <t>CTAV</t>
  </si>
  <si>
    <t>SLNE</t>
  </si>
  <si>
    <t>ENGLISHCUBE</t>
  </si>
  <si>
    <t>CPSFORMACION</t>
  </si>
  <si>
    <t>R4 BANCO</t>
  </si>
  <si>
    <t>RURALVIA</t>
  </si>
  <si>
    <t>OPENBANK</t>
  </si>
  <si>
    <t>ING DIRECT</t>
  </si>
  <si>
    <t>DOCUMENTO</t>
  </si>
  <si>
    <t>FACTURA</t>
  </si>
  <si>
    <t>RECIBO</t>
  </si>
  <si>
    <t>TICKET</t>
  </si>
  <si>
    <t>RET</t>
  </si>
  <si>
    <t>TIPO RET</t>
  </si>
  <si>
    <t>REGISTRO GASTOS</t>
  </si>
  <si>
    <t>1T</t>
  </si>
  <si>
    <t>medio</t>
  </si>
  <si>
    <t>pag</t>
  </si>
  <si>
    <t>docu</t>
  </si>
  <si>
    <t>electricidad cadiz 38</t>
  </si>
  <si>
    <t>ctav</t>
  </si>
  <si>
    <t>electricidad san vicente 222</t>
  </si>
  <si>
    <t>2T</t>
  </si>
  <si>
    <t>3T</t>
  </si>
  <si>
    <t>4T</t>
  </si>
  <si>
    <t>iberdrola</t>
  </si>
  <si>
    <t>orange</t>
  </si>
  <si>
    <t>telefonia movil</t>
  </si>
  <si>
    <t>emivasa</t>
  </si>
  <si>
    <t>COMPENSADA</t>
  </si>
  <si>
    <t>material</t>
  </si>
  <si>
    <t>hostso</t>
  </si>
  <si>
    <t>PDF</t>
  </si>
  <si>
    <t>movistar ene/feb 2013</t>
  </si>
  <si>
    <t>movistar</t>
  </si>
  <si>
    <t>movistar iphone lucia</t>
  </si>
  <si>
    <t>scc</t>
  </si>
  <si>
    <t>reparacion a/a</t>
  </si>
  <si>
    <t>agua cadiz 3</t>
  </si>
  <si>
    <t>aportacion san pancracio 12</t>
  </si>
  <si>
    <t>aportacion morenu usedo fachada</t>
  </si>
  <si>
    <t>movistar dic/ene</t>
  </si>
  <si>
    <t>hosting cps-formacion</t>
  </si>
  <si>
    <t>aportacion por ite zamenhoff</t>
  </si>
  <si>
    <t>cuota colegial</t>
  </si>
  <si>
    <t>coacv</t>
  </si>
  <si>
    <t>aportacion basico</t>
  </si>
  <si>
    <t>libros de ordenes</t>
  </si>
  <si>
    <t>Movistar</t>
  </si>
  <si>
    <t>iphone lucia</t>
  </si>
  <si>
    <t>correos</t>
  </si>
  <si>
    <t>aportacion almacera 4</t>
  </si>
  <si>
    <t>aportacion por sotavento 11</t>
  </si>
  <si>
    <t>aportacion cfo maria llacer 3</t>
  </si>
  <si>
    <t>electricidad cadiz 37</t>
  </si>
  <si>
    <t>movistar abr/may</t>
  </si>
  <si>
    <t>vigas madera lam</t>
  </si>
  <si>
    <t>maderas castellar s.a.</t>
  </si>
  <si>
    <t>oficina</t>
  </si>
  <si>
    <t>bricoman s.l.u.</t>
  </si>
  <si>
    <t>diesel</t>
  </si>
  <si>
    <t>sucesores daver s.l.</t>
  </si>
  <si>
    <t>bricodepot</t>
  </si>
  <si>
    <t>jose teruel s.l.</t>
  </si>
  <si>
    <t>sueca 64</t>
  </si>
  <si>
    <t>cdad. prop. c/ sueca 64</t>
  </si>
  <si>
    <t>mensajeria</t>
  </si>
  <si>
    <t>distribucion y reparto levante, s.l.</t>
  </si>
  <si>
    <t>alumini obres russafa</t>
  </si>
  <si>
    <t>gasoleo</t>
  </si>
  <si>
    <t>e.s. daver</t>
  </si>
  <si>
    <t>reconstruccion diente</t>
  </si>
  <si>
    <t>millenium dental centro segorbe</t>
  </si>
  <si>
    <t>lamiplast s.l.</t>
  </si>
  <si>
    <t>coche</t>
  </si>
  <si>
    <t>cepsa</t>
  </si>
  <si>
    <t>leroy merlin</t>
  </si>
  <si>
    <t>electricidad  cadiz 38</t>
  </si>
  <si>
    <t>electricidad san vicente</t>
  </si>
  <si>
    <t>decorvega, s.l.</t>
  </si>
  <si>
    <t>TELEFONIA MOVIL</t>
  </si>
  <si>
    <t>e.s. balleno</t>
  </si>
  <si>
    <t>aportacion 2013</t>
  </si>
  <si>
    <t>e.s. el moro s.l.</t>
  </si>
  <si>
    <t>interfusta</t>
  </si>
  <si>
    <t>informatica oliag, s.l.</t>
  </si>
  <si>
    <t>agua cadiz 38</t>
  </si>
  <si>
    <t>telefonia fija</t>
  </si>
  <si>
    <t>terminal</t>
  </si>
  <si>
    <t>electricidad cadiz 8</t>
  </si>
  <si>
    <t xml:space="preserve">electricidad san vicente </t>
  </si>
  <si>
    <t>gasolina</t>
  </si>
  <si>
    <t>hosting cps-arquitectura</t>
  </si>
  <si>
    <t>hudson reed</t>
  </si>
  <si>
    <t>aire acondicionado</t>
  </si>
  <si>
    <t>climartec s.c.p</t>
  </si>
  <si>
    <t>campsa</t>
  </si>
  <si>
    <t>estanterias</t>
  </si>
  <si>
    <t>ikea</t>
  </si>
  <si>
    <t>e.s. el moro</t>
  </si>
  <si>
    <t>chapado</t>
  </si>
  <si>
    <t>saneadeco, s.l.</t>
  </si>
  <si>
    <t>telefonia dspacho</t>
  </si>
  <si>
    <t>cura femenia 13</t>
  </si>
  <si>
    <t>cee doctor peset cervera</t>
  </si>
  <si>
    <t>cadiz 72</t>
  </si>
  <si>
    <t>certificado</t>
  </si>
  <si>
    <t>tinta</t>
  </si>
  <si>
    <t>refill plus, s.l.</t>
  </si>
  <si>
    <t>ticket</t>
  </si>
  <si>
    <t>electricidad despacho</t>
  </si>
  <si>
    <t>frunsomer,s.l.</t>
  </si>
  <si>
    <t>zamenhoff 9 REPARACIONES</t>
  </si>
  <si>
    <t>stos justo y pastor CFO</t>
  </si>
  <si>
    <t>enebro 4 FACHADAS</t>
  </si>
  <si>
    <t>alfonso X el sabio 22 FACHADA</t>
  </si>
  <si>
    <t>climamania sales spain</t>
  </si>
  <si>
    <t>ferresanitario garcía ruiz s.a.</t>
  </si>
  <si>
    <t>1t</t>
  </si>
  <si>
    <t>2t</t>
  </si>
  <si>
    <t>3t</t>
  </si>
  <si>
    <t>4t</t>
  </si>
  <si>
    <t>bi total</t>
  </si>
  <si>
    <t>iva total</t>
  </si>
  <si>
    <t>cadiz 72 saneamiento</t>
  </si>
  <si>
    <t>mallent i meri 113</t>
  </si>
  <si>
    <t>maria llacer 3</t>
  </si>
  <si>
    <t>cdad. prop. Cadiz 38</t>
  </si>
  <si>
    <t>telefonia</t>
  </si>
  <si>
    <t>ELECTRICIDAD CADIZ 38</t>
  </si>
  <si>
    <t>consumibles oficinia</t>
  </si>
  <si>
    <t>bioprint astalir, s.l.</t>
  </si>
  <si>
    <t>sargom associats, s.l.</t>
  </si>
  <si>
    <t>aportacion ctav</t>
  </si>
  <si>
    <t>CURSO LICENCIAS</t>
  </si>
  <si>
    <t>BRICOMAN, S.L.U.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</si>
</sst>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9" fontId="0" fillId="0" borderId="0" xfId="1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0" fillId="0" borderId="0" xfId="0" applyNumberFormat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16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16" fontId="0" fillId="0" borderId="0" xfId="0" applyNumberFormat="1" applyFill="1"/>
    <xf numFmtId="164" fontId="2" fillId="0" borderId="0" xfId="0" applyNumberFormat="1" applyFont="1"/>
    <xf numFmtId="0" fontId="7" fillId="0" borderId="0" xfId="0" applyFont="1" applyFill="1" applyAlignment="1">
      <alignment horizontal="center" vertical="center"/>
    </xf>
    <xf numFmtId="44" fontId="0" fillId="0" borderId="0" xfId="2" applyFont="1"/>
    <xf numFmtId="14" fontId="9" fillId="0" borderId="0" xfId="0" applyNumberFormat="1" applyFont="1"/>
    <xf numFmtId="0" fontId="9" fillId="0" borderId="0" xfId="0" applyFont="1" applyFill="1"/>
    <xf numFmtId="0" fontId="9" fillId="0" borderId="0" xfId="0" applyFont="1"/>
    <xf numFmtId="164" fontId="9" fillId="0" borderId="0" xfId="0" applyNumberFormat="1" applyFont="1" applyFill="1"/>
    <xf numFmtId="14" fontId="8" fillId="0" borderId="0" xfId="0" applyNumberFormat="1" applyFont="1"/>
    <xf numFmtId="16" fontId="8" fillId="0" borderId="0" xfId="0" applyNumberFormat="1" applyFont="1"/>
    <xf numFmtId="0" fontId="8" fillId="0" borderId="0" xfId="0" applyFont="1" applyFill="1"/>
    <xf numFmtId="0" fontId="8" fillId="0" borderId="0" xfId="0" applyFont="1"/>
    <xf numFmtId="164" fontId="8" fillId="0" borderId="0" xfId="0" applyNumberFormat="1" applyFont="1" applyFill="1"/>
    <xf numFmtId="0" fontId="7" fillId="0" borderId="0" xfId="0" applyFont="1" applyAlignment="1">
      <alignment horizontal="center" vertical="center"/>
    </xf>
    <xf numFmtId="10" fontId="9" fillId="0" borderId="0" xfId="0" applyNumberFormat="1" applyFont="1" applyFill="1"/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7"/>
  <sheetViews>
    <sheetView zoomScale="90" zoomScaleNormal="90" workbookViewId="0">
      <pane ySplit="3" topLeftCell="A4" activePane="bottomLeft" state="frozen"/>
      <selection pane="bottomLeft" activeCell="H1" sqref="H1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8" max="8" width="10.7109375" bestFit="1" customWidth="1"/>
    <col min="9" max="9" width="7.42578125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2013</v>
      </c>
      <c r="E1" s="5" t="s">
        <v>44</v>
      </c>
      <c r="G1" s="9"/>
      <c r="H1" s="20">
        <f>SUM(H5:H27)</f>
        <v>1264.1099999999999</v>
      </c>
      <c r="J1" s="20">
        <f>SUM(J5:J43)</f>
        <v>243.07229999999996</v>
      </c>
      <c r="N1" s="7"/>
      <c r="O1" s="7"/>
      <c r="P1" s="7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5" spans="1:16" x14ac:dyDescent="0.25">
      <c r="A5">
        <f>A4+1</f>
        <v>1</v>
      </c>
      <c r="B5" s="1">
        <v>41278</v>
      </c>
      <c r="C5" s="1"/>
      <c r="D5" s="13" t="s">
        <v>66</v>
      </c>
      <c r="E5" s="13" t="s">
        <v>65</v>
      </c>
      <c r="H5" s="3">
        <v>60</v>
      </c>
      <c r="I5" s="2">
        <v>0.21</v>
      </c>
      <c r="J5" s="3">
        <f>H5*I5</f>
        <v>12.6</v>
      </c>
      <c r="K5" s="3">
        <f>H5+J5-M5</f>
        <v>72.599999999999994</v>
      </c>
      <c r="L5" s="3"/>
      <c r="M5" s="3">
        <f>H5*L5</f>
        <v>0</v>
      </c>
    </row>
    <row r="6" spans="1:16" x14ac:dyDescent="0.25">
      <c r="A6">
        <f t="shared" ref="A6:A45" si="0">A5+1</f>
        <v>2</v>
      </c>
      <c r="B6" s="1">
        <v>41282</v>
      </c>
      <c r="C6" s="1"/>
      <c r="D6" s="13" t="s">
        <v>56</v>
      </c>
      <c r="E6" s="13" t="s">
        <v>55</v>
      </c>
      <c r="H6" s="3">
        <v>134.28</v>
      </c>
      <c r="I6" s="2">
        <v>0.21</v>
      </c>
      <c r="J6" s="3">
        <f>H6*I6</f>
        <v>28.198799999999999</v>
      </c>
      <c r="K6" s="3">
        <f>H6+J6-M6</f>
        <v>162.47880000000001</v>
      </c>
      <c r="L6" s="3"/>
      <c r="M6" s="3">
        <f>H6*L6</f>
        <v>0</v>
      </c>
    </row>
    <row r="7" spans="1:16" s="13" customFormat="1" x14ac:dyDescent="0.25">
      <c r="A7" s="13">
        <f t="shared" si="0"/>
        <v>3</v>
      </c>
      <c r="B7" s="1">
        <v>41303</v>
      </c>
      <c r="C7" s="1"/>
      <c r="D7" s="13" t="s">
        <v>50</v>
      </c>
      <c r="E7" s="13" t="s">
        <v>54</v>
      </c>
      <c r="F7"/>
      <c r="G7" s="11"/>
      <c r="H7" s="3">
        <v>70.95</v>
      </c>
      <c r="I7" s="2">
        <v>0.21</v>
      </c>
      <c r="J7" s="3">
        <f>H7*I7</f>
        <v>14.8995</v>
      </c>
      <c r="K7" s="3">
        <f>H7+J7-M7</f>
        <v>85.849500000000006</v>
      </c>
      <c r="L7" s="3"/>
      <c r="M7" s="3">
        <f>H7*L7</f>
        <v>0</v>
      </c>
      <c r="N7" s="8"/>
      <c r="O7" s="8"/>
      <c r="P7" s="8"/>
    </row>
    <row r="8" spans="1:16" x14ac:dyDescent="0.25">
      <c r="A8">
        <f t="shared" si="0"/>
        <v>4</v>
      </c>
      <c r="B8" s="1">
        <v>41289</v>
      </c>
      <c r="C8" s="1"/>
      <c r="D8" s="13" t="s">
        <v>71</v>
      </c>
      <c r="E8" s="13" t="s">
        <v>60</v>
      </c>
      <c r="H8" s="3">
        <v>24.75</v>
      </c>
      <c r="I8" s="2"/>
      <c r="J8" s="3">
        <f>H8*I8</f>
        <v>0</v>
      </c>
      <c r="K8" s="3">
        <f>H8+J8-M8</f>
        <v>24.75</v>
      </c>
      <c r="L8" s="3"/>
      <c r="M8" s="3">
        <f>H8*L8</f>
        <v>0</v>
      </c>
    </row>
    <row r="9" spans="1:16" x14ac:dyDescent="0.25">
      <c r="A9">
        <f t="shared" si="0"/>
        <v>5</v>
      </c>
      <c r="B9" s="1">
        <v>41306</v>
      </c>
      <c r="C9" s="1"/>
      <c r="D9" s="13" t="s">
        <v>69</v>
      </c>
      <c r="E9" s="13" t="s">
        <v>49</v>
      </c>
      <c r="H9" s="3">
        <v>72</v>
      </c>
      <c r="I9" s="2">
        <v>0.21</v>
      </c>
      <c r="J9" s="3">
        <f>H9*I9</f>
        <v>15.12</v>
      </c>
      <c r="K9" s="3">
        <f>H9+J9-M9</f>
        <v>87.12</v>
      </c>
      <c r="L9" s="3"/>
      <c r="M9" s="3">
        <f>H9*L9</f>
        <v>0</v>
      </c>
    </row>
    <row r="10" spans="1:16" x14ac:dyDescent="0.25">
      <c r="A10">
        <f t="shared" si="0"/>
        <v>6</v>
      </c>
      <c r="B10" s="1">
        <v>41306</v>
      </c>
      <c r="C10" s="1"/>
      <c r="D10" s="13" t="s">
        <v>70</v>
      </c>
      <c r="E10" s="13" t="s">
        <v>63</v>
      </c>
      <c r="H10" s="3">
        <v>16.39</v>
      </c>
      <c r="I10" s="2">
        <v>0.21</v>
      </c>
      <c r="J10" s="3">
        <f>H10*I10</f>
        <v>3.4419</v>
      </c>
      <c r="K10" s="3">
        <f>H10+J10-M10</f>
        <v>19.831900000000001</v>
      </c>
      <c r="L10" s="3"/>
      <c r="M10" s="3">
        <f>H10*L10</f>
        <v>0</v>
      </c>
    </row>
    <row r="11" spans="1:16" x14ac:dyDescent="0.25">
      <c r="A11">
        <f t="shared" si="0"/>
        <v>7</v>
      </c>
      <c r="B11" s="1">
        <v>41306</v>
      </c>
      <c r="C11" s="1"/>
      <c r="D11" s="13" t="s">
        <v>64</v>
      </c>
      <c r="E11" s="13" t="s">
        <v>63</v>
      </c>
      <c r="H11" s="3">
        <v>27.5</v>
      </c>
      <c r="I11" s="2"/>
      <c r="J11" s="3">
        <f>H11*I11</f>
        <v>0</v>
      </c>
      <c r="K11" s="3">
        <f>H11+J11-M11</f>
        <v>27.5</v>
      </c>
      <c r="L11" s="3"/>
      <c r="M11" s="3">
        <f>H11*L11</f>
        <v>0</v>
      </c>
    </row>
    <row r="12" spans="1:16" x14ac:dyDescent="0.25">
      <c r="A12">
        <f t="shared" si="0"/>
        <v>8</v>
      </c>
      <c r="B12" s="1">
        <v>41310</v>
      </c>
      <c r="C12" s="1"/>
      <c r="D12" s="13" t="s">
        <v>67</v>
      </c>
      <c r="E12" s="13" t="s">
        <v>57</v>
      </c>
      <c r="H12" s="3">
        <v>37.729999999999997</v>
      </c>
      <c r="I12" s="2"/>
      <c r="J12" s="3">
        <v>2.2799999999999998</v>
      </c>
      <c r="K12" s="3">
        <f>H12+J12-M12</f>
        <v>40.01</v>
      </c>
      <c r="L12" s="3"/>
      <c r="M12" s="3">
        <f>H12*L12</f>
        <v>0</v>
      </c>
    </row>
    <row r="13" spans="1:16" x14ac:dyDescent="0.25">
      <c r="A13">
        <f t="shared" si="0"/>
        <v>9</v>
      </c>
      <c r="B13" s="1">
        <v>41310</v>
      </c>
      <c r="C13" s="1"/>
      <c r="D13" s="13" t="s">
        <v>68</v>
      </c>
      <c r="E13" s="13" t="s">
        <v>49</v>
      </c>
      <c r="H13" s="3">
        <v>67.5</v>
      </c>
      <c r="I13" s="2">
        <v>0.21</v>
      </c>
      <c r="J13" s="3">
        <f>H13*I13</f>
        <v>14.174999999999999</v>
      </c>
      <c r="K13" s="3">
        <f>H13+J13-M13</f>
        <v>81.674999999999997</v>
      </c>
      <c r="L13" s="3"/>
      <c r="M13" s="3">
        <f>H13*L13</f>
        <v>0</v>
      </c>
    </row>
    <row r="14" spans="1:16" x14ac:dyDescent="0.25">
      <c r="A14">
        <f t="shared" si="0"/>
        <v>10</v>
      </c>
      <c r="B14" s="1">
        <v>41312</v>
      </c>
      <c r="C14" s="1"/>
      <c r="D14" s="13" t="s">
        <v>48</v>
      </c>
      <c r="E14" s="13" t="s">
        <v>54</v>
      </c>
      <c r="H14" s="3">
        <v>59.29</v>
      </c>
      <c r="I14" s="2">
        <v>0.21</v>
      </c>
      <c r="J14" s="3">
        <f>H14*I14</f>
        <v>12.450899999999999</v>
      </c>
      <c r="K14" s="3">
        <f>H14+J14-M14</f>
        <v>71.740899999999996</v>
      </c>
      <c r="L14" s="3"/>
      <c r="M14" s="3">
        <f>H14*L14</f>
        <v>0</v>
      </c>
    </row>
    <row r="15" spans="1:16" x14ac:dyDescent="0.25">
      <c r="A15">
        <f t="shared" si="0"/>
        <v>11</v>
      </c>
      <c r="B15" s="1">
        <v>41313</v>
      </c>
      <c r="C15" s="1"/>
      <c r="D15" s="13" t="s">
        <v>56</v>
      </c>
      <c r="E15" s="13" t="s">
        <v>55</v>
      </c>
      <c r="H15" s="3">
        <v>38.03</v>
      </c>
      <c r="I15" s="2">
        <v>0.21</v>
      </c>
      <c r="J15" s="3">
        <f>H15*I15</f>
        <v>7.9863</v>
      </c>
      <c r="K15" s="3">
        <f>H15+J15-M15</f>
        <v>46.016300000000001</v>
      </c>
      <c r="L15" s="3"/>
      <c r="M15" s="3">
        <f>H15*L15</f>
        <v>0</v>
      </c>
    </row>
    <row r="16" spans="1:16" x14ac:dyDescent="0.25">
      <c r="A16">
        <f t="shared" si="0"/>
        <v>12</v>
      </c>
      <c r="B16" s="1">
        <v>41314</v>
      </c>
      <c r="C16" s="1"/>
      <c r="D16" s="13" t="s">
        <v>48</v>
      </c>
      <c r="E16" s="13" t="s">
        <v>54</v>
      </c>
      <c r="H16" s="3">
        <v>119.19</v>
      </c>
      <c r="I16" s="2">
        <v>0.21</v>
      </c>
      <c r="J16" s="3">
        <f>H16*I16</f>
        <v>25.029899999999998</v>
      </c>
      <c r="K16" s="3">
        <f>H16+J16-M16</f>
        <v>144.2199</v>
      </c>
      <c r="L16" s="3"/>
      <c r="M16" s="3">
        <f>H16*L16</f>
        <v>0</v>
      </c>
    </row>
    <row r="17" spans="1:16" x14ac:dyDescent="0.25">
      <c r="A17">
        <f t="shared" si="0"/>
        <v>13</v>
      </c>
      <c r="B17" s="1">
        <v>41316</v>
      </c>
      <c r="C17" s="1"/>
      <c r="D17" s="13" t="s">
        <v>48</v>
      </c>
      <c r="E17" s="13" t="s">
        <v>54</v>
      </c>
      <c r="H17" s="3">
        <v>9.0399999999999991</v>
      </c>
      <c r="I17" s="2">
        <v>0.21</v>
      </c>
      <c r="J17" s="3">
        <f>H17*I17</f>
        <v>1.8983999999999996</v>
      </c>
      <c r="K17" s="3">
        <f>H17+J17-M17</f>
        <v>10.938399999999998</v>
      </c>
      <c r="L17" s="3"/>
      <c r="M17" s="3">
        <f>H17*L17</f>
        <v>0</v>
      </c>
    </row>
    <row r="18" spans="1:16" x14ac:dyDescent="0.25">
      <c r="A18">
        <f t="shared" si="0"/>
        <v>14</v>
      </c>
      <c r="B18" s="18">
        <v>41323</v>
      </c>
      <c r="C18" s="18"/>
      <c r="D18" s="13" t="s">
        <v>48</v>
      </c>
      <c r="E18" s="13" t="s">
        <v>54</v>
      </c>
      <c r="F18" s="13"/>
      <c r="G18" s="14"/>
      <c r="H18" s="15">
        <v>70.36</v>
      </c>
      <c r="I18" s="16">
        <v>0.21</v>
      </c>
      <c r="J18" s="15">
        <f>H18*I18</f>
        <v>14.775599999999999</v>
      </c>
      <c r="K18" s="15">
        <f>H18+J18-M18</f>
        <v>85.135599999999997</v>
      </c>
      <c r="L18" s="15"/>
      <c r="M18" s="15">
        <f>H18*L18</f>
        <v>0</v>
      </c>
      <c r="N18" s="17"/>
      <c r="O18" s="17"/>
      <c r="P18" s="17"/>
    </row>
    <row r="19" spans="1:16" x14ac:dyDescent="0.25">
      <c r="A19">
        <f t="shared" si="0"/>
        <v>15</v>
      </c>
      <c r="B19" s="1">
        <v>41334</v>
      </c>
      <c r="C19" s="1"/>
      <c r="D19" t="s">
        <v>62</v>
      </c>
      <c r="E19" t="s">
        <v>63</v>
      </c>
      <c r="H19" s="3">
        <v>51.14</v>
      </c>
      <c r="I19" s="2">
        <v>0.21</v>
      </c>
      <c r="J19" s="3">
        <f>H19*I19</f>
        <v>10.7394</v>
      </c>
      <c r="K19" s="3">
        <f>H19+J19-M19</f>
        <v>61.879400000000004</v>
      </c>
      <c r="L19" s="3"/>
      <c r="M19" s="3">
        <f>H19*L19</f>
        <v>0</v>
      </c>
      <c r="N19" s="8" t="s">
        <v>17</v>
      </c>
      <c r="O19" s="8" t="s">
        <v>9</v>
      </c>
      <c r="P19" s="8" t="s">
        <v>38</v>
      </c>
    </row>
    <row r="20" spans="1:16" x14ac:dyDescent="0.25">
      <c r="A20">
        <f t="shared" si="0"/>
        <v>16</v>
      </c>
      <c r="B20" s="1">
        <v>41334</v>
      </c>
      <c r="C20" s="1"/>
      <c r="D20" t="s">
        <v>64</v>
      </c>
      <c r="E20" t="s">
        <v>63</v>
      </c>
      <c r="H20" s="3">
        <v>27.5</v>
      </c>
      <c r="I20" s="2">
        <v>0</v>
      </c>
      <c r="J20" s="3">
        <f>H20*I20</f>
        <v>0</v>
      </c>
      <c r="K20" s="3">
        <f>H20+J20-M20</f>
        <v>27.5</v>
      </c>
      <c r="L20" s="3"/>
      <c r="M20" s="3">
        <f>H20*L20</f>
        <v>0</v>
      </c>
    </row>
    <row r="21" spans="1:16" x14ac:dyDescent="0.25">
      <c r="A21">
        <f t="shared" si="0"/>
        <v>17</v>
      </c>
      <c r="B21" s="18">
        <v>41337</v>
      </c>
      <c r="C21" s="18"/>
      <c r="D21" s="13" t="s">
        <v>50</v>
      </c>
      <c r="E21" s="13" t="s">
        <v>54</v>
      </c>
      <c r="F21" s="13"/>
      <c r="G21" s="14"/>
      <c r="H21" s="15">
        <v>10.46</v>
      </c>
      <c r="I21" s="16">
        <v>0.21</v>
      </c>
      <c r="J21" s="15">
        <f>H21*I21</f>
        <v>2.1966000000000001</v>
      </c>
      <c r="K21" s="15">
        <f>H21+J21-M21</f>
        <v>12.656600000000001</v>
      </c>
      <c r="L21" s="15"/>
      <c r="M21" s="15">
        <f>H21*L21</f>
        <v>0</v>
      </c>
      <c r="N21" s="17"/>
      <c r="O21" s="17"/>
      <c r="P21" s="17"/>
    </row>
    <row r="22" spans="1:16" x14ac:dyDescent="0.25">
      <c r="A22">
        <f t="shared" si="0"/>
        <v>18</v>
      </c>
      <c r="B22" s="18">
        <v>41338</v>
      </c>
      <c r="C22" s="18"/>
      <c r="D22" s="13" t="s">
        <v>76</v>
      </c>
      <c r="E22" s="13" t="s">
        <v>49</v>
      </c>
      <c r="F22" s="13"/>
      <c r="G22" s="14"/>
      <c r="H22" s="15">
        <v>9</v>
      </c>
      <c r="I22" s="16">
        <v>0.21</v>
      </c>
      <c r="J22" s="15">
        <f>H22*I22</f>
        <v>1.89</v>
      </c>
      <c r="K22" s="15">
        <f>H22+J22-M22</f>
        <v>10.89</v>
      </c>
      <c r="L22" s="15"/>
      <c r="M22" s="15">
        <f>H22*L22</f>
        <v>0</v>
      </c>
      <c r="N22" s="17"/>
      <c r="O22" s="17"/>
      <c r="P22" s="17"/>
    </row>
    <row r="23" spans="1:16" x14ac:dyDescent="0.25">
      <c r="A23">
        <f t="shared" si="0"/>
        <v>19</v>
      </c>
      <c r="B23" s="1">
        <v>41344</v>
      </c>
      <c r="C23" s="1"/>
      <c r="D23" s="13" t="s">
        <v>48</v>
      </c>
      <c r="E23" s="13" t="s">
        <v>54</v>
      </c>
      <c r="H23" s="3">
        <v>70.36</v>
      </c>
      <c r="I23" s="2">
        <v>0.21</v>
      </c>
      <c r="J23" s="3">
        <f>H23*I23</f>
        <v>14.775599999999999</v>
      </c>
      <c r="K23" s="3">
        <f>H23+J23-M23</f>
        <v>85.135599999999997</v>
      </c>
      <c r="L23" s="3"/>
      <c r="M23" s="3">
        <f>H23*L23</f>
        <v>0</v>
      </c>
    </row>
    <row r="24" spans="1:16" x14ac:dyDescent="0.25">
      <c r="A24">
        <f t="shared" si="0"/>
        <v>20</v>
      </c>
      <c r="B24" s="1">
        <v>41346</v>
      </c>
      <c r="C24" s="1"/>
      <c r="D24" s="13" t="s">
        <v>56</v>
      </c>
      <c r="E24" s="13" t="s">
        <v>55</v>
      </c>
      <c r="H24" s="3">
        <v>28</v>
      </c>
      <c r="I24" s="2">
        <v>0.21</v>
      </c>
      <c r="J24" s="3">
        <f>H24*I24</f>
        <v>5.88</v>
      </c>
      <c r="K24" s="3">
        <f>H24+J24-M24</f>
        <v>33.880000000000003</v>
      </c>
      <c r="L24" s="3"/>
      <c r="M24" s="3">
        <f>H24*L24</f>
        <v>0</v>
      </c>
    </row>
    <row r="25" spans="1:16" x14ac:dyDescent="0.25">
      <c r="A25">
        <f t="shared" si="0"/>
        <v>21</v>
      </c>
      <c r="B25" s="1">
        <v>41353</v>
      </c>
      <c r="C25" s="1"/>
      <c r="D25" s="13" t="s">
        <v>73</v>
      </c>
      <c r="E25" s="13" t="s">
        <v>74</v>
      </c>
      <c r="H25" s="3">
        <v>173.14</v>
      </c>
      <c r="I25" s="2">
        <v>0.21</v>
      </c>
      <c r="J25" s="3">
        <f>H25*I25</f>
        <v>36.359399999999994</v>
      </c>
      <c r="K25" s="3">
        <f>H25+J25-M25</f>
        <v>209.49939999999998</v>
      </c>
      <c r="L25" s="3"/>
      <c r="M25" s="3">
        <f>H25*L25</f>
        <v>0</v>
      </c>
    </row>
    <row r="26" spans="1:16" s="13" customFormat="1" x14ac:dyDescent="0.25">
      <c r="A26" s="13">
        <f t="shared" si="0"/>
        <v>22</v>
      </c>
      <c r="B26" s="1">
        <v>41354</v>
      </c>
      <c r="C26" s="1"/>
      <c r="D26" s="13" t="s">
        <v>75</v>
      </c>
      <c r="E26" s="13" t="s">
        <v>49</v>
      </c>
      <c r="F26"/>
      <c r="G26" s="11"/>
      <c r="H26" s="3">
        <v>50</v>
      </c>
      <c r="I26" s="2">
        <v>0.21</v>
      </c>
      <c r="J26" s="3">
        <f>H26*I26</f>
        <v>10.5</v>
      </c>
      <c r="K26" s="3">
        <f>H26+J26-M26</f>
        <v>60.5</v>
      </c>
      <c r="L26" s="3"/>
      <c r="M26" s="3">
        <f>H26*L26</f>
        <v>0</v>
      </c>
      <c r="N26" s="8"/>
      <c r="O26" s="8"/>
      <c r="P26" s="8"/>
    </row>
    <row r="27" spans="1:16" s="13" customFormat="1" x14ac:dyDescent="0.25">
      <c r="A27" s="13">
        <f t="shared" si="0"/>
        <v>23</v>
      </c>
      <c r="B27" s="1">
        <v>41360</v>
      </c>
      <c r="C27" s="1"/>
      <c r="D27" s="13" t="s">
        <v>72</v>
      </c>
      <c r="E27" s="13" t="s">
        <v>49</v>
      </c>
      <c r="F27"/>
      <c r="G27" s="11"/>
      <c r="H27" s="3">
        <v>37.5</v>
      </c>
      <c r="I27" s="2">
        <v>0.21</v>
      </c>
      <c r="J27" s="3">
        <f>H27*I27</f>
        <v>7.875</v>
      </c>
      <c r="K27" s="3">
        <f>H27+J27-M27</f>
        <v>45.375</v>
      </c>
      <c r="L27" s="3"/>
      <c r="M27" s="3">
        <f>H27*L27</f>
        <v>0</v>
      </c>
      <c r="N27" s="8"/>
      <c r="O27" s="8"/>
      <c r="P27" s="8"/>
    </row>
    <row r="28" spans="1:16" s="13" customFormat="1" x14ac:dyDescent="0.25">
      <c r="A28" s="13">
        <f t="shared" si="0"/>
        <v>24</v>
      </c>
      <c r="B28" s="19"/>
      <c r="C28" s="18"/>
      <c r="G28" s="14"/>
      <c r="H28" s="15"/>
      <c r="I28" s="16"/>
      <c r="J28" s="15">
        <f t="shared" ref="J28:J43" si="1">H28*I28</f>
        <v>0</v>
      </c>
      <c r="K28" s="15">
        <f t="shared" ref="K28:K54" si="2">H28+J28-M28</f>
        <v>0</v>
      </c>
      <c r="M28" s="15">
        <f t="shared" ref="M28:M52" si="3">H28*L28</f>
        <v>0</v>
      </c>
      <c r="N28" s="17"/>
      <c r="O28" s="17"/>
      <c r="P28" s="17"/>
    </row>
    <row r="29" spans="1:16" x14ac:dyDescent="0.25">
      <c r="A29">
        <f t="shared" si="0"/>
        <v>25</v>
      </c>
      <c r="B29" s="12"/>
      <c r="C29" s="12"/>
      <c r="D29" s="13"/>
      <c r="E29" s="13"/>
      <c r="F29" s="13"/>
      <c r="G29" s="14"/>
      <c r="H29" s="15"/>
      <c r="I29" s="16"/>
      <c r="J29" s="15">
        <f t="shared" si="1"/>
        <v>0</v>
      </c>
      <c r="K29" s="15">
        <f t="shared" si="2"/>
        <v>0</v>
      </c>
      <c r="L29" s="13"/>
      <c r="M29" s="15">
        <f t="shared" si="3"/>
        <v>0</v>
      </c>
      <c r="N29" s="17"/>
      <c r="O29" s="17"/>
    </row>
    <row r="30" spans="1:16" x14ac:dyDescent="0.25">
      <c r="A30">
        <f t="shared" si="0"/>
        <v>26</v>
      </c>
      <c r="B30" s="12"/>
      <c r="C30" s="12"/>
      <c r="D30" s="13"/>
      <c r="E30" s="13"/>
      <c r="F30" s="13"/>
      <c r="G30" s="14"/>
      <c r="H30" s="15"/>
      <c r="I30" s="16"/>
      <c r="J30" s="15">
        <f t="shared" si="1"/>
        <v>0</v>
      </c>
      <c r="K30" s="15">
        <f t="shared" si="2"/>
        <v>0</v>
      </c>
      <c r="L30" s="13"/>
      <c r="M30" s="15">
        <f t="shared" si="3"/>
        <v>0</v>
      </c>
      <c r="N30" s="17"/>
      <c r="O30" s="17"/>
    </row>
    <row r="31" spans="1:16" x14ac:dyDescent="0.25">
      <c r="A31">
        <f t="shared" si="0"/>
        <v>27</v>
      </c>
      <c r="B31" s="12"/>
      <c r="C31" s="12"/>
      <c r="D31" s="13"/>
      <c r="E31" s="13"/>
      <c r="F31" s="13"/>
      <c r="G31" s="14"/>
      <c r="H31" s="15"/>
      <c r="I31" s="16"/>
      <c r="J31" s="15">
        <f t="shared" si="1"/>
        <v>0</v>
      </c>
      <c r="K31" s="15">
        <f t="shared" si="2"/>
        <v>0</v>
      </c>
      <c r="L31" s="13"/>
      <c r="M31" s="15">
        <f t="shared" si="3"/>
        <v>0</v>
      </c>
      <c r="N31" s="17"/>
      <c r="O31" s="17"/>
    </row>
    <row r="32" spans="1:16" x14ac:dyDescent="0.25">
      <c r="A32">
        <f t="shared" si="0"/>
        <v>28</v>
      </c>
      <c r="B32" s="12"/>
      <c r="C32" s="12"/>
      <c r="D32" s="13"/>
      <c r="E32" s="13"/>
      <c r="H32" s="15"/>
      <c r="I32" s="16"/>
      <c r="J32" s="15">
        <f t="shared" si="1"/>
        <v>0</v>
      </c>
      <c r="K32" s="15">
        <f t="shared" si="2"/>
        <v>0</v>
      </c>
      <c r="M32" s="15">
        <f t="shared" si="3"/>
        <v>0</v>
      </c>
    </row>
    <row r="33" spans="1:16" x14ac:dyDescent="0.25">
      <c r="A33">
        <f t="shared" si="0"/>
        <v>29</v>
      </c>
      <c r="B33" s="12"/>
      <c r="C33" s="12"/>
      <c r="D33" s="13"/>
      <c r="E33" s="13"/>
      <c r="H33" s="15"/>
      <c r="I33" s="16"/>
      <c r="J33" s="15">
        <f t="shared" si="1"/>
        <v>0</v>
      </c>
      <c r="K33" s="15">
        <f t="shared" si="2"/>
        <v>0</v>
      </c>
      <c r="M33" s="15">
        <f t="shared" si="3"/>
        <v>0</v>
      </c>
    </row>
    <row r="34" spans="1:16" x14ac:dyDescent="0.25">
      <c r="A34">
        <f t="shared" si="0"/>
        <v>30</v>
      </c>
      <c r="B34" s="19"/>
      <c r="C34" s="18"/>
      <c r="D34" s="13"/>
      <c r="E34" s="13"/>
      <c r="F34" s="13"/>
      <c r="G34" s="14"/>
      <c r="H34" s="15"/>
      <c r="I34" s="16"/>
      <c r="J34" s="15">
        <f t="shared" si="1"/>
        <v>0</v>
      </c>
      <c r="K34" s="15">
        <f t="shared" si="2"/>
        <v>0</v>
      </c>
      <c r="L34" s="13"/>
      <c r="M34" s="15">
        <f t="shared" si="3"/>
        <v>0</v>
      </c>
      <c r="N34" s="17"/>
      <c r="O34" s="17"/>
      <c r="P34" s="17"/>
    </row>
    <row r="35" spans="1:16" x14ac:dyDescent="0.25">
      <c r="A35">
        <f t="shared" si="0"/>
        <v>31</v>
      </c>
      <c r="B35" s="12"/>
      <c r="C35" s="12"/>
      <c r="D35" s="13"/>
      <c r="E35" s="13"/>
      <c r="H35" s="15"/>
      <c r="I35" s="16"/>
      <c r="J35" s="15">
        <f t="shared" si="1"/>
        <v>0</v>
      </c>
      <c r="K35" s="15">
        <f t="shared" si="2"/>
        <v>0</v>
      </c>
      <c r="M35" s="15">
        <f t="shared" si="3"/>
        <v>0</v>
      </c>
    </row>
    <row r="36" spans="1:16" x14ac:dyDescent="0.25">
      <c r="A36">
        <f t="shared" si="0"/>
        <v>32</v>
      </c>
      <c r="B36" s="12"/>
      <c r="C36" s="12"/>
      <c r="D36" s="13"/>
      <c r="E36" s="13"/>
      <c r="H36" s="15"/>
      <c r="I36" s="16"/>
      <c r="J36" s="15">
        <f t="shared" si="1"/>
        <v>0</v>
      </c>
      <c r="K36" s="15">
        <f t="shared" si="2"/>
        <v>0</v>
      </c>
      <c r="M36" s="15">
        <f t="shared" si="3"/>
        <v>0</v>
      </c>
    </row>
    <row r="37" spans="1:16" x14ac:dyDescent="0.25">
      <c r="A37">
        <f t="shared" si="0"/>
        <v>33</v>
      </c>
      <c r="B37" s="12"/>
      <c r="C37" s="12"/>
      <c r="D37" s="13"/>
      <c r="E37" s="13"/>
      <c r="H37" s="15"/>
      <c r="I37" s="16"/>
      <c r="J37" s="15">
        <f t="shared" si="1"/>
        <v>0</v>
      </c>
      <c r="K37" s="15">
        <f t="shared" si="2"/>
        <v>0</v>
      </c>
      <c r="M37" s="15">
        <f t="shared" si="3"/>
        <v>0</v>
      </c>
    </row>
    <row r="38" spans="1:16" x14ac:dyDescent="0.25">
      <c r="A38">
        <f t="shared" si="0"/>
        <v>34</v>
      </c>
      <c r="B38" s="12"/>
      <c r="C38" s="12"/>
      <c r="D38" s="13"/>
      <c r="E38" s="13"/>
      <c r="I38" s="16"/>
      <c r="J38" s="15">
        <f t="shared" si="1"/>
        <v>0</v>
      </c>
      <c r="K38" s="15">
        <f t="shared" si="2"/>
        <v>0</v>
      </c>
      <c r="M38" s="15">
        <f t="shared" si="3"/>
        <v>0</v>
      </c>
    </row>
    <row r="39" spans="1:16" x14ac:dyDescent="0.25">
      <c r="A39">
        <f t="shared" si="0"/>
        <v>35</v>
      </c>
      <c r="B39" s="12"/>
      <c r="C39" s="12"/>
      <c r="D39" s="13"/>
      <c r="E39" s="13"/>
      <c r="H39" s="15"/>
      <c r="I39" s="16"/>
      <c r="J39" s="15">
        <f t="shared" si="1"/>
        <v>0</v>
      </c>
      <c r="K39" s="15">
        <f t="shared" si="2"/>
        <v>0</v>
      </c>
      <c r="M39" s="15">
        <f t="shared" si="3"/>
        <v>0</v>
      </c>
    </row>
    <row r="40" spans="1:16" x14ac:dyDescent="0.25">
      <c r="A40">
        <f t="shared" si="0"/>
        <v>36</v>
      </c>
      <c r="B40" s="12"/>
      <c r="C40" s="12"/>
      <c r="D40" s="13"/>
      <c r="E40" s="13"/>
      <c r="H40" s="15"/>
      <c r="I40" s="16"/>
      <c r="J40" s="15">
        <f t="shared" si="1"/>
        <v>0</v>
      </c>
      <c r="K40" s="15">
        <f t="shared" si="2"/>
        <v>0</v>
      </c>
      <c r="M40" s="15"/>
    </row>
    <row r="41" spans="1:16" x14ac:dyDescent="0.25">
      <c r="A41">
        <f t="shared" si="0"/>
        <v>37</v>
      </c>
      <c r="B41" s="12"/>
      <c r="C41" s="12"/>
      <c r="D41" s="13"/>
      <c r="E41" s="13"/>
      <c r="H41" s="15"/>
      <c r="I41" s="16"/>
      <c r="J41" s="15">
        <f t="shared" si="1"/>
        <v>0</v>
      </c>
      <c r="K41" s="15">
        <f t="shared" si="2"/>
        <v>0</v>
      </c>
      <c r="M41" s="15">
        <f t="shared" si="3"/>
        <v>0</v>
      </c>
    </row>
    <row r="42" spans="1:16" x14ac:dyDescent="0.25">
      <c r="A42">
        <f t="shared" si="0"/>
        <v>38</v>
      </c>
      <c r="B42" s="19"/>
      <c r="C42" s="18"/>
      <c r="D42" s="13"/>
      <c r="E42" s="13"/>
      <c r="F42" s="13"/>
      <c r="G42" s="14"/>
      <c r="H42" s="15"/>
      <c r="I42" s="16"/>
      <c r="J42" s="15">
        <f t="shared" si="1"/>
        <v>0</v>
      </c>
      <c r="K42" s="15">
        <f t="shared" si="2"/>
        <v>0</v>
      </c>
      <c r="L42" s="13"/>
      <c r="M42" s="15">
        <f t="shared" si="3"/>
        <v>0</v>
      </c>
      <c r="N42" s="17"/>
      <c r="O42" s="17"/>
      <c r="P42" s="17"/>
    </row>
    <row r="43" spans="1:16" x14ac:dyDescent="0.25">
      <c r="A43">
        <f t="shared" si="0"/>
        <v>39</v>
      </c>
      <c r="B43" s="19"/>
      <c r="C43" s="18"/>
      <c r="D43" s="13"/>
      <c r="E43" s="13"/>
      <c r="F43" s="13"/>
      <c r="G43" s="14"/>
      <c r="H43" s="15"/>
      <c r="I43" s="16"/>
      <c r="J43" s="15">
        <f t="shared" si="1"/>
        <v>0</v>
      </c>
      <c r="K43" s="15">
        <f t="shared" si="2"/>
        <v>0</v>
      </c>
      <c r="L43" s="13"/>
      <c r="M43" s="15">
        <f t="shared" si="3"/>
        <v>0</v>
      </c>
      <c r="N43" s="17"/>
      <c r="O43" s="17"/>
      <c r="P43" s="17"/>
    </row>
    <row r="44" spans="1:16" x14ac:dyDescent="0.25">
      <c r="A44">
        <f t="shared" si="0"/>
        <v>40</v>
      </c>
      <c r="B44" s="1"/>
      <c r="C44" s="1"/>
      <c r="K44" s="15">
        <f t="shared" si="2"/>
        <v>0</v>
      </c>
      <c r="M44" s="15">
        <f t="shared" si="3"/>
        <v>0</v>
      </c>
    </row>
    <row r="45" spans="1:16" x14ac:dyDescent="0.25">
      <c r="A45">
        <f t="shared" si="0"/>
        <v>41</v>
      </c>
      <c r="K45" s="15">
        <f t="shared" si="2"/>
        <v>0</v>
      </c>
      <c r="M45" s="15">
        <f t="shared" si="3"/>
        <v>0</v>
      </c>
    </row>
    <row r="46" spans="1:16" x14ac:dyDescent="0.25">
      <c r="K46" s="15">
        <f t="shared" si="2"/>
        <v>0</v>
      </c>
      <c r="M46" s="15">
        <f t="shared" si="3"/>
        <v>0</v>
      </c>
    </row>
    <row r="47" spans="1:16" x14ac:dyDescent="0.25">
      <c r="K47" s="15">
        <f t="shared" si="2"/>
        <v>0</v>
      </c>
      <c r="M47" s="15">
        <f t="shared" si="3"/>
        <v>0</v>
      </c>
    </row>
    <row r="48" spans="1:16" x14ac:dyDescent="0.25">
      <c r="K48" s="15">
        <f t="shared" si="2"/>
        <v>0</v>
      </c>
      <c r="M48" s="15">
        <f t="shared" si="3"/>
        <v>0</v>
      </c>
    </row>
    <row r="49" spans="8:13" x14ac:dyDescent="0.25">
      <c r="K49" s="15">
        <f t="shared" si="2"/>
        <v>0</v>
      </c>
      <c r="M49" s="15">
        <f t="shared" si="3"/>
        <v>0</v>
      </c>
    </row>
    <row r="50" spans="8:13" x14ac:dyDescent="0.25">
      <c r="K50" s="15">
        <f t="shared" si="2"/>
        <v>0</v>
      </c>
      <c r="M50" s="15">
        <f t="shared" si="3"/>
        <v>0</v>
      </c>
    </row>
    <row r="51" spans="8:13" x14ac:dyDescent="0.25">
      <c r="K51" s="15">
        <f t="shared" si="2"/>
        <v>0</v>
      </c>
      <c r="M51" s="15">
        <f t="shared" si="3"/>
        <v>0</v>
      </c>
    </row>
    <row r="52" spans="8:13" x14ac:dyDescent="0.25">
      <c r="K52" s="15">
        <f t="shared" si="2"/>
        <v>0</v>
      </c>
      <c r="M52" s="15">
        <f t="shared" si="3"/>
        <v>0</v>
      </c>
    </row>
    <row r="53" spans="8:13" x14ac:dyDescent="0.25">
      <c r="K53" s="15">
        <f t="shared" si="2"/>
        <v>0</v>
      </c>
    </row>
    <row r="54" spans="8:13" x14ac:dyDescent="0.25">
      <c r="K54" s="15">
        <f t="shared" si="2"/>
        <v>0</v>
      </c>
    </row>
    <row r="57" spans="8:13" x14ac:dyDescent="0.25">
      <c r="H57" s="3">
        <f>SUM(H5:H56)-H42-H34-H28-H27-H26-H9-H7</f>
        <v>1033.6599999999999</v>
      </c>
      <c r="J57" s="3">
        <f>SUM(J5:J56)</f>
        <v>243.07229999999996</v>
      </c>
    </row>
  </sheetData>
  <sortState ref="B5:P27">
    <sortCondition ref="B5:B27"/>
  </sortState>
  <dataValidations count="5">
    <dataValidation type="list" allowBlank="1" showInputMessage="1" showErrorMessage="1" sqref="O5:O27">
      <formula1>ACEPTAR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G5:G27">
      <formula1>CONTENEDOR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46"/>
  <sheetViews>
    <sheetView workbookViewId="0">
      <selection activeCell="H2" sqref="H2"/>
    </sheetView>
  </sheetViews>
  <sheetFormatPr baseColWidth="10" defaultColWidth="9.140625" defaultRowHeight="15" x14ac:dyDescent="0.25"/>
  <cols>
    <col min="1" max="1" width="4.42578125" customWidth="1"/>
    <col min="2" max="3" width="10.7109375" bestFit="1" customWidth="1"/>
    <col min="4" max="4" width="25" customWidth="1"/>
    <col min="5" max="5" width="20.28515625" customWidth="1"/>
    <col min="7" max="7" width="6" customWidth="1"/>
    <col min="8" max="8" width="9.5703125" bestFit="1" customWidth="1"/>
    <col min="11" max="11" width="9.5703125" bestFit="1" customWidth="1"/>
  </cols>
  <sheetData>
    <row r="1" spans="1:16" ht="15.75" x14ac:dyDescent="0.25">
      <c r="A1" s="5" t="s">
        <v>43</v>
      </c>
      <c r="B1" s="5"/>
      <c r="C1" s="5"/>
      <c r="D1" s="5">
        <v>2013</v>
      </c>
      <c r="E1" s="5" t="s">
        <v>51</v>
      </c>
      <c r="F1" s="5"/>
      <c r="G1" s="9"/>
      <c r="H1" s="5"/>
      <c r="I1" s="5"/>
      <c r="J1" s="5"/>
      <c r="K1" s="5"/>
      <c r="L1" s="5"/>
      <c r="M1" s="5"/>
      <c r="N1" s="7"/>
      <c r="O1" s="7"/>
      <c r="P1" s="7"/>
    </row>
    <row r="2" spans="1:16" x14ac:dyDescent="0.25">
      <c r="G2" s="11"/>
      <c r="H2" s="3">
        <f>SUM(H5:H47)</f>
        <v>927.1</v>
      </c>
      <c r="I2" s="2">
        <f>AVERAGE(I5:I53)</f>
        <v>0.21</v>
      </c>
      <c r="J2" s="3">
        <f>SUM(J5:J44)</f>
        <v>178.55020000000005</v>
      </c>
      <c r="N2" s="8"/>
      <c r="O2" s="8"/>
      <c r="P2" s="8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4" spans="1:16" x14ac:dyDescent="0.25">
      <c r="A4">
        <v>0</v>
      </c>
      <c r="G4" s="11"/>
      <c r="N4" s="8"/>
      <c r="O4" s="8"/>
      <c r="P4" s="8"/>
    </row>
    <row r="5" spans="1:16" x14ac:dyDescent="0.25">
      <c r="A5">
        <f>A4+1</f>
        <v>1</v>
      </c>
      <c r="B5" s="1">
        <v>41365</v>
      </c>
      <c r="C5" s="1"/>
      <c r="D5" t="s">
        <v>63</v>
      </c>
      <c r="E5" t="s">
        <v>77</v>
      </c>
      <c r="G5" s="11"/>
      <c r="H5" s="3">
        <v>21.03</v>
      </c>
      <c r="I5" s="2">
        <v>0.21</v>
      </c>
      <c r="J5" s="3">
        <f>H5*I5</f>
        <v>4.4162999999999997</v>
      </c>
      <c r="K5" s="3">
        <f>H5+J5-M5</f>
        <v>25.446300000000001</v>
      </c>
      <c r="L5" s="3"/>
      <c r="M5" s="3">
        <f>H5*L5</f>
        <v>0</v>
      </c>
      <c r="N5" s="8"/>
      <c r="O5" s="8"/>
      <c r="P5" s="8"/>
    </row>
    <row r="6" spans="1:16" x14ac:dyDescent="0.25">
      <c r="A6">
        <f t="shared" ref="A6:A45" si="0">A5+1</f>
        <v>2</v>
      </c>
      <c r="B6" s="1">
        <v>41365</v>
      </c>
      <c r="C6" s="1"/>
      <c r="D6" t="s">
        <v>78</v>
      </c>
      <c r="E6" t="s">
        <v>77</v>
      </c>
      <c r="G6" s="11"/>
      <c r="H6" s="3">
        <v>27.5</v>
      </c>
      <c r="I6" s="2"/>
      <c r="J6" s="3">
        <f>H6*I6</f>
        <v>0</v>
      </c>
      <c r="K6" s="3">
        <f>H6+J6-M6</f>
        <v>27.5</v>
      </c>
      <c r="L6" s="3"/>
      <c r="M6" s="3">
        <f>H6*L6</f>
        <v>0</v>
      </c>
      <c r="N6" s="8"/>
      <c r="O6" s="8"/>
      <c r="P6" s="8"/>
    </row>
    <row r="7" spans="1:16" x14ac:dyDescent="0.25">
      <c r="A7" s="13">
        <f t="shared" si="0"/>
        <v>3</v>
      </c>
      <c r="B7" s="1">
        <v>41374</v>
      </c>
      <c r="C7" s="1"/>
      <c r="D7" s="13" t="s">
        <v>80</v>
      </c>
      <c r="E7" s="13" t="s">
        <v>49</v>
      </c>
      <c r="G7" s="11"/>
      <c r="H7" s="3">
        <v>72</v>
      </c>
      <c r="I7" s="2">
        <v>0.21</v>
      </c>
      <c r="J7" s="3">
        <f>H7*I7</f>
        <v>15.12</v>
      </c>
      <c r="K7" s="3">
        <f>H7+J7-M7</f>
        <v>87.12</v>
      </c>
      <c r="L7" s="3"/>
      <c r="M7" s="3">
        <f>H7*L7</f>
        <v>0</v>
      </c>
      <c r="N7" s="17"/>
      <c r="O7" s="17"/>
      <c r="P7" s="17"/>
    </row>
    <row r="8" spans="1:16" x14ac:dyDescent="0.25">
      <c r="A8">
        <f t="shared" si="0"/>
        <v>4</v>
      </c>
      <c r="B8" s="18">
        <v>41375</v>
      </c>
      <c r="C8" s="18"/>
      <c r="D8" s="13" t="s">
        <v>79</v>
      </c>
      <c r="E8" s="13" t="s">
        <v>79</v>
      </c>
      <c r="F8" s="13"/>
      <c r="G8" s="14"/>
      <c r="H8" s="15">
        <v>2.98</v>
      </c>
      <c r="I8" s="16"/>
      <c r="J8" s="15">
        <v>0.05</v>
      </c>
      <c r="K8" s="15">
        <f>H8+J8-M8</f>
        <v>3.03</v>
      </c>
      <c r="L8" s="15"/>
      <c r="M8" s="15">
        <f>H8*L8</f>
        <v>0</v>
      </c>
      <c r="N8" s="8"/>
      <c r="O8" s="8"/>
      <c r="P8" s="8"/>
    </row>
    <row r="9" spans="1:16" x14ac:dyDescent="0.25">
      <c r="A9">
        <f t="shared" si="0"/>
        <v>5</v>
      </c>
      <c r="B9" s="1">
        <v>41377</v>
      </c>
      <c r="C9" s="1"/>
      <c r="D9" s="13" t="s">
        <v>56</v>
      </c>
      <c r="E9" s="13" t="s">
        <v>55</v>
      </c>
      <c r="G9" s="11"/>
      <c r="H9" s="3">
        <v>33</v>
      </c>
      <c r="I9" s="2">
        <v>0.21</v>
      </c>
      <c r="J9" s="3">
        <f>H9*I9</f>
        <v>6.93</v>
      </c>
      <c r="K9" s="3">
        <f>H9+J9-M9</f>
        <v>39.93</v>
      </c>
      <c r="L9" s="3"/>
      <c r="M9" s="3">
        <f>H9*L9</f>
        <v>0</v>
      </c>
      <c r="N9" s="8"/>
      <c r="O9" s="8"/>
      <c r="P9" s="8"/>
    </row>
    <row r="10" spans="1:16" x14ac:dyDescent="0.25">
      <c r="A10">
        <f t="shared" si="0"/>
        <v>6</v>
      </c>
      <c r="B10" s="1">
        <v>41383</v>
      </c>
      <c r="C10" s="1"/>
      <c r="D10" s="13" t="s">
        <v>82</v>
      </c>
      <c r="E10" s="13" t="s">
        <v>49</v>
      </c>
      <c r="G10" s="11"/>
      <c r="H10" s="3">
        <v>37.5</v>
      </c>
      <c r="I10" s="2">
        <v>0.21</v>
      </c>
      <c r="J10" s="3">
        <f>H10*I10</f>
        <v>7.875</v>
      </c>
      <c r="K10" s="3">
        <f>H10+J10-M10</f>
        <v>45.375</v>
      </c>
      <c r="L10" s="3"/>
      <c r="M10" s="3">
        <f>H10*L10</f>
        <v>0</v>
      </c>
      <c r="N10" s="8"/>
      <c r="O10" s="8"/>
      <c r="P10" s="8"/>
    </row>
    <row r="11" spans="1:16" x14ac:dyDescent="0.25">
      <c r="A11">
        <f t="shared" si="0"/>
        <v>7</v>
      </c>
      <c r="B11" s="1">
        <v>41395</v>
      </c>
      <c r="C11" s="1"/>
      <c r="D11" s="13" t="s">
        <v>63</v>
      </c>
      <c r="E11" s="13" t="s">
        <v>77</v>
      </c>
      <c r="G11" s="11"/>
      <c r="H11" s="3">
        <v>50.5</v>
      </c>
      <c r="I11" s="2">
        <v>0.21</v>
      </c>
      <c r="J11" s="3">
        <f>H11*I11</f>
        <v>10.605</v>
      </c>
      <c r="K11" s="3">
        <f>H11+J11-M11</f>
        <v>61.105000000000004</v>
      </c>
      <c r="L11" s="3"/>
      <c r="M11" s="3">
        <f>H11*L11</f>
        <v>0</v>
      </c>
      <c r="N11" s="8"/>
      <c r="O11" s="8"/>
      <c r="P11" s="8"/>
    </row>
    <row r="12" spans="1:16" x14ac:dyDescent="0.25">
      <c r="A12">
        <f t="shared" si="0"/>
        <v>8</v>
      </c>
      <c r="B12" s="1">
        <v>41395</v>
      </c>
      <c r="C12" s="1"/>
      <c r="D12" s="13" t="s">
        <v>78</v>
      </c>
      <c r="E12" s="13" t="s">
        <v>77</v>
      </c>
      <c r="G12" s="11"/>
      <c r="H12" s="3">
        <v>27.5</v>
      </c>
      <c r="I12" s="2"/>
      <c r="J12" s="3">
        <f>H12*I12</f>
        <v>0</v>
      </c>
      <c r="K12" s="3">
        <f>H12+J12-M12</f>
        <v>27.5</v>
      </c>
      <c r="L12" s="3"/>
      <c r="M12" s="3">
        <f>H12*L12</f>
        <v>0</v>
      </c>
      <c r="N12" s="8"/>
      <c r="O12" s="8"/>
      <c r="P12" s="8"/>
    </row>
    <row r="13" spans="1:16" x14ac:dyDescent="0.25">
      <c r="A13">
        <f t="shared" si="0"/>
        <v>9</v>
      </c>
      <c r="B13" s="1">
        <v>41407</v>
      </c>
      <c r="C13" s="1"/>
      <c r="D13" s="13" t="s">
        <v>56</v>
      </c>
      <c r="E13" s="13" t="s">
        <v>55</v>
      </c>
      <c r="G13" s="11"/>
      <c r="H13" s="3">
        <v>30.08</v>
      </c>
      <c r="I13" s="2">
        <v>0.21</v>
      </c>
      <c r="J13" s="3">
        <f>H13*I13</f>
        <v>6.3167999999999997</v>
      </c>
      <c r="K13" s="3">
        <f>H13+J13-M13</f>
        <v>36.396799999999999</v>
      </c>
      <c r="L13" s="3"/>
      <c r="M13" s="3">
        <f>H13*L13</f>
        <v>0</v>
      </c>
      <c r="N13" s="8"/>
      <c r="O13" s="8"/>
      <c r="P13" s="8"/>
    </row>
    <row r="14" spans="1:16" x14ac:dyDescent="0.25">
      <c r="A14">
        <f t="shared" si="0"/>
        <v>10</v>
      </c>
      <c r="B14" s="1">
        <v>41407</v>
      </c>
      <c r="C14" s="1"/>
      <c r="D14" s="13" t="s">
        <v>83</v>
      </c>
      <c r="E14" s="13" t="s">
        <v>54</v>
      </c>
      <c r="G14" s="11"/>
      <c r="H14" s="3">
        <v>102.83</v>
      </c>
      <c r="I14" s="2">
        <v>0.21</v>
      </c>
      <c r="J14" s="3">
        <f>H14*I14</f>
        <v>21.5943</v>
      </c>
      <c r="K14" s="3">
        <f>H14+J14-M14</f>
        <v>124.4243</v>
      </c>
      <c r="L14" s="3"/>
      <c r="M14" s="3">
        <f>H14*L14</f>
        <v>0</v>
      </c>
      <c r="N14" s="8"/>
      <c r="O14" s="8"/>
      <c r="P14" s="8"/>
    </row>
    <row r="15" spans="1:16" x14ac:dyDescent="0.25">
      <c r="A15">
        <f t="shared" si="0"/>
        <v>11</v>
      </c>
      <c r="B15" s="1">
        <v>41410</v>
      </c>
      <c r="C15" s="1"/>
      <c r="D15" s="13" t="s">
        <v>81</v>
      </c>
      <c r="E15" s="13" t="s">
        <v>49</v>
      </c>
      <c r="G15" s="11"/>
      <c r="H15" s="3">
        <v>72</v>
      </c>
      <c r="I15" s="2">
        <v>0.21</v>
      </c>
      <c r="J15" s="3">
        <f>H15*I15</f>
        <v>15.12</v>
      </c>
      <c r="K15" s="3">
        <f>H15+J15-M15</f>
        <v>87.12</v>
      </c>
      <c r="L15" s="3"/>
      <c r="M15" s="3">
        <f>H15*L15</f>
        <v>0</v>
      </c>
      <c r="N15" s="8"/>
      <c r="O15" s="8"/>
      <c r="P15" s="8"/>
    </row>
    <row r="16" spans="1:16" x14ac:dyDescent="0.25">
      <c r="A16">
        <f t="shared" si="0"/>
        <v>12</v>
      </c>
      <c r="B16" s="1">
        <v>41426</v>
      </c>
      <c r="C16" s="1"/>
      <c r="D16" s="13" t="s">
        <v>84</v>
      </c>
      <c r="E16" s="13" t="s">
        <v>77</v>
      </c>
      <c r="G16" s="11"/>
      <c r="H16" s="3">
        <v>62.15</v>
      </c>
      <c r="I16" s="2">
        <v>0.21</v>
      </c>
      <c r="J16" s="3">
        <f>H16*I16</f>
        <v>13.051499999999999</v>
      </c>
      <c r="K16" s="3">
        <f>H16+J16-M16</f>
        <v>75.201499999999996</v>
      </c>
      <c r="L16" s="3"/>
      <c r="M16" s="3">
        <f>H16*L16</f>
        <v>0</v>
      </c>
      <c r="N16" s="8"/>
      <c r="O16" s="8"/>
      <c r="P16" s="8"/>
    </row>
    <row r="17" spans="1:17" x14ac:dyDescent="0.25">
      <c r="A17">
        <f t="shared" si="0"/>
        <v>13</v>
      </c>
      <c r="B17" s="1">
        <v>41426</v>
      </c>
      <c r="C17" s="1"/>
      <c r="D17" s="13" t="s">
        <v>78</v>
      </c>
      <c r="E17" s="13" t="s">
        <v>77</v>
      </c>
      <c r="G17" s="11"/>
      <c r="H17" s="3">
        <v>27.5</v>
      </c>
      <c r="I17" s="2"/>
      <c r="J17" s="3">
        <v>1.76</v>
      </c>
      <c r="K17" s="3">
        <f>H17+J17-M17</f>
        <v>29.26</v>
      </c>
      <c r="L17" s="3"/>
      <c r="M17" s="3">
        <f>H17*L17</f>
        <v>0</v>
      </c>
      <c r="N17" s="8"/>
      <c r="O17" s="8"/>
      <c r="P17" s="8"/>
    </row>
    <row r="18" spans="1:17" x14ac:dyDescent="0.25">
      <c r="A18">
        <f t="shared" si="0"/>
        <v>14</v>
      </c>
      <c r="B18" s="1">
        <v>41446</v>
      </c>
      <c r="C18" s="1"/>
      <c r="D18" s="13" t="s">
        <v>85</v>
      </c>
      <c r="E18" s="13" t="s">
        <v>86</v>
      </c>
      <c r="F18" t="s">
        <v>87</v>
      </c>
      <c r="G18" s="11"/>
      <c r="H18" s="3">
        <v>222</v>
      </c>
      <c r="I18" s="2">
        <v>0.21</v>
      </c>
      <c r="J18" s="3">
        <f>H18*I18</f>
        <v>46.62</v>
      </c>
      <c r="K18" s="3">
        <f>H18+J18-M18</f>
        <v>268.62</v>
      </c>
      <c r="L18" s="3"/>
      <c r="M18" s="3">
        <f>H18*L18</f>
        <v>0</v>
      </c>
      <c r="N18" s="8"/>
      <c r="O18" s="8"/>
      <c r="P18" s="8"/>
    </row>
    <row r="19" spans="1:17" x14ac:dyDescent="0.25">
      <c r="A19">
        <f t="shared" si="0"/>
        <v>15</v>
      </c>
      <c r="B19" s="1">
        <v>41446</v>
      </c>
      <c r="C19" s="1"/>
      <c r="D19" s="13" t="s">
        <v>89</v>
      </c>
      <c r="E19" s="13" t="s">
        <v>90</v>
      </c>
      <c r="G19" s="11"/>
      <c r="H19" s="3">
        <v>24.83</v>
      </c>
      <c r="I19" s="2">
        <v>0.21</v>
      </c>
      <c r="J19" s="3">
        <f>H19*I19</f>
        <v>5.2142999999999997</v>
      </c>
      <c r="K19" s="3">
        <f>H19+J19-M19</f>
        <v>30.0443</v>
      </c>
      <c r="L19" s="3"/>
      <c r="M19" s="3">
        <f>H19*L19</f>
        <v>0</v>
      </c>
      <c r="N19" s="8"/>
      <c r="O19" s="8"/>
      <c r="P19" s="8"/>
    </row>
    <row r="20" spans="1:17" x14ac:dyDescent="0.25">
      <c r="A20">
        <f t="shared" si="0"/>
        <v>16</v>
      </c>
      <c r="B20" s="1">
        <v>41450</v>
      </c>
      <c r="C20" s="1"/>
      <c r="D20" s="13" t="s">
        <v>59</v>
      </c>
      <c r="E20" s="13" t="s">
        <v>88</v>
      </c>
      <c r="G20" s="11"/>
      <c r="H20" s="3">
        <v>104.11</v>
      </c>
      <c r="I20" s="2">
        <v>0.21</v>
      </c>
      <c r="J20" s="3">
        <f>H20*I20</f>
        <v>21.863099999999999</v>
      </c>
      <c r="K20" s="3">
        <f>H20+J20-M20</f>
        <v>125.9731</v>
      </c>
      <c r="L20" s="3"/>
      <c r="M20" s="3">
        <f>H20*L20</f>
        <v>0</v>
      </c>
      <c r="N20" s="8"/>
      <c r="O20" s="8"/>
      <c r="P20" s="8"/>
    </row>
    <row r="21" spans="1:17" x14ac:dyDescent="0.25">
      <c r="A21">
        <f t="shared" si="0"/>
        <v>17</v>
      </c>
      <c r="B21" s="1">
        <v>41454</v>
      </c>
      <c r="C21" s="1"/>
      <c r="D21" s="13" t="s">
        <v>59</v>
      </c>
      <c r="E21" s="13" t="s">
        <v>91</v>
      </c>
      <c r="F21" t="s">
        <v>87</v>
      </c>
      <c r="G21" s="11"/>
      <c r="H21" s="3">
        <v>9.59</v>
      </c>
      <c r="I21" s="2">
        <v>0.21</v>
      </c>
      <c r="J21" s="3">
        <f>H21*I21</f>
        <v>2.0139</v>
      </c>
      <c r="K21" s="3">
        <f>H21+J21-M21</f>
        <v>11.603899999999999</v>
      </c>
      <c r="L21" s="3"/>
      <c r="M21" s="3">
        <f>H21*L21</f>
        <v>0</v>
      </c>
      <c r="N21" s="8"/>
      <c r="O21" s="8"/>
      <c r="P21" s="8"/>
    </row>
    <row r="22" spans="1:17" x14ac:dyDescent="0.25">
      <c r="A22">
        <f t="shared" si="0"/>
        <v>18</v>
      </c>
      <c r="B22" s="1"/>
      <c r="C22" s="1"/>
      <c r="D22" s="13"/>
      <c r="E22" s="13"/>
      <c r="G22" s="11"/>
      <c r="H22" s="3"/>
      <c r="I22" s="2"/>
      <c r="J22" s="3">
        <f>H22*I22</f>
        <v>0</v>
      </c>
      <c r="K22" s="3">
        <f>H22+J22-M22</f>
        <v>0</v>
      </c>
      <c r="L22" s="3"/>
      <c r="M22" s="3">
        <f>H22*L22</f>
        <v>0</v>
      </c>
      <c r="N22" s="8"/>
      <c r="O22" s="8"/>
      <c r="P22" s="8"/>
    </row>
    <row r="23" spans="1:17" x14ac:dyDescent="0.25">
      <c r="A23">
        <f t="shared" si="0"/>
        <v>19</v>
      </c>
      <c r="B23" s="1"/>
      <c r="C23" s="1"/>
      <c r="D23" s="13"/>
      <c r="E23" s="13"/>
      <c r="G23" s="11"/>
      <c r="H23" s="3"/>
      <c r="I23" s="2"/>
      <c r="J23" s="3">
        <f>H23*I23</f>
        <v>0</v>
      </c>
      <c r="K23" s="3">
        <f>H23+J23-M23</f>
        <v>0</v>
      </c>
      <c r="L23" s="3"/>
      <c r="M23" s="3">
        <f>H23*L23</f>
        <v>0</v>
      </c>
      <c r="N23" s="8"/>
      <c r="O23" s="8"/>
      <c r="P23" s="8"/>
    </row>
    <row r="24" spans="1:17" x14ac:dyDescent="0.25">
      <c r="A24">
        <f t="shared" si="0"/>
        <v>20</v>
      </c>
      <c r="B24" s="1"/>
      <c r="C24" s="1"/>
      <c r="D24" s="13"/>
      <c r="E24" s="13"/>
      <c r="G24" s="11"/>
      <c r="H24" s="3"/>
      <c r="I24" s="2"/>
      <c r="J24" s="3">
        <f t="shared" ref="J23:J42" si="1">H24*I24</f>
        <v>0</v>
      </c>
      <c r="K24" s="3">
        <f t="shared" ref="K23:K46" si="2">H24+J24-M24</f>
        <v>0</v>
      </c>
      <c r="L24" s="3"/>
      <c r="M24" s="3">
        <f t="shared" ref="M23:M46" si="3">H24*L24</f>
        <v>0</v>
      </c>
      <c r="N24" s="8"/>
      <c r="O24" s="8"/>
      <c r="P24" s="8"/>
    </row>
    <row r="25" spans="1:17" x14ac:dyDescent="0.25">
      <c r="A25">
        <f t="shared" si="0"/>
        <v>21</v>
      </c>
      <c r="B25" s="1"/>
      <c r="C25" s="1"/>
      <c r="D25" s="13"/>
      <c r="E25" s="13"/>
      <c r="G25" s="11"/>
      <c r="H25" s="3"/>
      <c r="I25" s="2"/>
      <c r="J25" s="3">
        <f t="shared" si="1"/>
        <v>0</v>
      </c>
      <c r="K25" s="3">
        <f t="shared" si="2"/>
        <v>0</v>
      </c>
      <c r="L25" s="3"/>
      <c r="M25" s="3">
        <f t="shared" si="3"/>
        <v>0</v>
      </c>
      <c r="N25" s="8"/>
      <c r="O25" s="8"/>
      <c r="P25" s="8"/>
    </row>
    <row r="26" spans="1:17" s="13" customFormat="1" x14ac:dyDescent="0.25">
      <c r="A26" s="13">
        <f t="shared" si="0"/>
        <v>22</v>
      </c>
      <c r="B26" s="18"/>
      <c r="C26" s="18"/>
      <c r="G26" s="14"/>
      <c r="H26" s="15"/>
      <c r="I26" s="16"/>
      <c r="J26" s="15">
        <f t="shared" si="1"/>
        <v>0</v>
      </c>
      <c r="K26" s="15">
        <f t="shared" si="2"/>
        <v>0</v>
      </c>
      <c r="L26" s="15"/>
      <c r="M26" s="15">
        <f t="shared" si="3"/>
        <v>0</v>
      </c>
      <c r="N26" s="17"/>
      <c r="O26" s="17"/>
      <c r="P26" s="17"/>
    </row>
    <row r="27" spans="1:17" s="13" customFormat="1" x14ac:dyDescent="0.25">
      <c r="A27" s="13">
        <f t="shared" si="0"/>
        <v>23</v>
      </c>
      <c r="B27" s="18"/>
      <c r="C27" s="18"/>
      <c r="G27" s="14"/>
      <c r="H27" s="15"/>
      <c r="I27" s="16"/>
      <c r="J27" s="15">
        <f t="shared" si="1"/>
        <v>0</v>
      </c>
      <c r="K27" s="15">
        <f t="shared" si="2"/>
        <v>0</v>
      </c>
      <c r="L27" s="15"/>
      <c r="M27" s="15">
        <f t="shared" si="3"/>
        <v>0</v>
      </c>
      <c r="N27" s="17"/>
      <c r="O27" s="17"/>
      <c r="P27" s="17"/>
    </row>
    <row r="28" spans="1:17" s="13" customFormat="1" x14ac:dyDescent="0.25">
      <c r="A28" s="13">
        <f t="shared" si="0"/>
        <v>24</v>
      </c>
      <c r="B28" s="19"/>
      <c r="C28" s="18"/>
      <c r="G28" s="14"/>
      <c r="H28" s="15"/>
      <c r="I28" s="16"/>
      <c r="J28" s="15">
        <f t="shared" si="1"/>
        <v>0</v>
      </c>
      <c r="K28" s="15">
        <f t="shared" si="2"/>
        <v>0</v>
      </c>
      <c r="M28" s="15">
        <f t="shared" si="3"/>
        <v>0</v>
      </c>
      <c r="N28" s="17"/>
      <c r="O28" s="17"/>
      <c r="P28" s="17"/>
    </row>
    <row r="29" spans="1:17" x14ac:dyDescent="0.25">
      <c r="A29">
        <f t="shared" si="0"/>
        <v>25</v>
      </c>
      <c r="B29" s="12"/>
      <c r="C29" s="12"/>
      <c r="D29" s="13"/>
      <c r="E29" s="13"/>
      <c r="F29" s="13"/>
      <c r="G29" s="14"/>
      <c r="H29" s="15"/>
      <c r="I29" s="16"/>
      <c r="J29" s="15">
        <f t="shared" si="1"/>
        <v>0</v>
      </c>
      <c r="K29" s="15">
        <f t="shared" si="2"/>
        <v>0</v>
      </c>
      <c r="L29" s="13"/>
      <c r="M29" s="15">
        <f t="shared" si="3"/>
        <v>0</v>
      </c>
      <c r="N29" s="17"/>
      <c r="O29" s="17"/>
      <c r="P29" s="8"/>
    </row>
    <row r="30" spans="1:17" x14ac:dyDescent="0.25">
      <c r="A30">
        <f t="shared" si="0"/>
        <v>26</v>
      </c>
      <c r="B30" s="12"/>
      <c r="C30" s="12"/>
      <c r="D30" s="13"/>
      <c r="E30" s="13"/>
      <c r="F30" s="13"/>
      <c r="G30" s="14"/>
      <c r="H30" s="15"/>
      <c r="I30" s="16"/>
      <c r="J30" s="15">
        <f t="shared" si="1"/>
        <v>0</v>
      </c>
      <c r="K30" s="15">
        <f t="shared" si="2"/>
        <v>0</v>
      </c>
      <c r="L30" s="13"/>
      <c r="M30" s="15">
        <f t="shared" si="3"/>
        <v>0</v>
      </c>
      <c r="N30" s="17"/>
      <c r="O30" s="17"/>
      <c r="P30" s="8"/>
    </row>
    <row r="31" spans="1:17" x14ac:dyDescent="0.25">
      <c r="A31">
        <f t="shared" si="0"/>
        <v>27</v>
      </c>
      <c r="B31" s="12"/>
      <c r="C31" s="12"/>
      <c r="D31" s="13"/>
      <c r="E31" s="13"/>
      <c r="F31" s="13"/>
      <c r="G31" s="14"/>
      <c r="H31" s="15"/>
      <c r="I31" s="16"/>
      <c r="J31" s="15">
        <f t="shared" si="1"/>
        <v>0</v>
      </c>
      <c r="K31" s="15">
        <f t="shared" si="2"/>
        <v>0</v>
      </c>
      <c r="L31" s="13"/>
      <c r="M31" s="15">
        <f t="shared" si="3"/>
        <v>0</v>
      </c>
      <c r="N31" s="17"/>
      <c r="O31" s="17"/>
      <c r="P31" s="8"/>
      <c r="Q31" t="s">
        <v>58</v>
      </c>
    </row>
    <row r="32" spans="1:17" x14ac:dyDescent="0.25">
      <c r="A32">
        <f t="shared" si="0"/>
        <v>28</v>
      </c>
      <c r="B32" s="12"/>
      <c r="C32" s="12"/>
      <c r="D32" s="13"/>
      <c r="E32" s="13"/>
      <c r="G32" s="11"/>
      <c r="H32" s="15"/>
      <c r="I32" s="16"/>
      <c r="J32" s="15">
        <f t="shared" si="1"/>
        <v>0</v>
      </c>
      <c r="K32" s="15">
        <f t="shared" si="2"/>
        <v>0</v>
      </c>
      <c r="M32" s="15">
        <f t="shared" si="3"/>
        <v>0</v>
      </c>
      <c r="N32" s="8"/>
      <c r="O32" s="8"/>
      <c r="P32" s="8"/>
    </row>
    <row r="33" spans="1:16" x14ac:dyDescent="0.25">
      <c r="A33">
        <f t="shared" si="0"/>
        <v>29</v>
      </c>
      <c r="B33" s="12"/>
      <c r="C33" s="12"/>
      <c r="D33" s="13"/>
      <c r="E33" s="13"/>
      <c r="G33" s="11"/>
      <c r="H33" s="15"/>
      <c r="I33" s="16"/>
      <c r="J33" s="15">
        <f t="shared" si="1"/>
        <v>0</v>
      </c>
      <c r="K33" s="15">
        <f t="shared" si="2"/>
        <v>0</v>
      </c>
      <c r="M33" s="15">
        <f t="shared" si="3"/>
        <v>0</v>
      </c>
      <c r="N33" s="8"/>
      <c r="O33" s="8"/>
      <c r="P33" s="8"/>
    </row>
    <row r="34" spans="1:16" s="13" customFormat="1" x14ac:dyDescent="0.25">
      <c r="A34" s="13">
        <f t="shared" si="0"/>
        <v>30</v>
      </c>
      <c r="B34" s="19"/>
      <c r="G34" s="14"/>
      <c r="H34" s="15"/>
      <c r="I34" s="16"/>
      <c r="J34" s="15">
        <f t="shared" si="1"/>
        <v>0</v>
      </c>
      <c r="K34" s="15">
        <f t="shared" si="2"/>
        <v>0</v>
      </c>
      <c r="M34" s="15">
        <f t="shared" si="3"/>
        <v>0</v>
      </c>
      <c r="N34" s="17"/>
      <c r="O34" s="17"/>
      <c r="P34" s="17"/>
    </row>
    <row r="35" spans="1:16" x14ac:dyDescent="0.25">
      <c r="A35">
        <f t="shared" si="0"/>
        <v>31</v>
      </c>
      <c r="B35" s="12"/>
      <c r="C35" s="12"/>
      <c r="D35" s="13"/>
      <c r="E35" s="13"/>
      <c r="G35" s="11"/>
      <c r="H35" s="15"/>
      <c r="I35" s="16"/>
      <c r="J35" s="15">
        <f t="shared" si="1"/>
        <v>0</v>
      </c>
      <c r="K35" s="15">
        <f t="shared" si="2"/>
        <v>0</v>
      </c>
      <c r="M35" s="15">
        <f t="shared" si="3"/>
        <v>0</v>
      </c>
      <c r="N35" s="8"/>
      <c r="O35" s="8"/>
      <c r="P35" s="8"/>
    </row>
    <row r="36" spans="1:16" x14ac:dyDescent="0.25">
      <c r="A36">
        <f t="shared" si="0"/>
        <v>32</v>
      </c>
      <c r="B36" s="12"/>
      <c r="C36" s="12"/>
      <c r="D36" s="13"/>
      <c r="E36" s="13"/>
      <c r="G36" s="11"/>
      <c r="H36" s="15"/>
      <c r="I36" s="16"/>
      <c r="J36" s="15">
        <f t="shared" si="1"/>
        <v>0</v>
      </c>
      <c r="K36" s="15">
        <f t="shared" si="2"/>
        <v>0</v>
      </c>
      <c r="M36" s="15">
        <f t="shared" si="3"/>
        <v>0</v>
      </c>
      <c r="N36" s="8"/>
      <c r="O36" s="8"/>
      <c r="P36" s="8"/>
    </row>
    <row r="37" spans="1:16" x14ac:dyDescent="0.25">
      <c r="A37">
        <f t="shared" si="0"/>
        <v>33</v>
      </c>
      <c r="B37" s="12"/>
      <c r="C37" s="12"/>
      <c r="D37" s="13"/>
      <c r="E37" s="13"/>
      <c r="G37" s="11"/>
      <c r="H37" s="15"/>
      <c r="I37" s="16"/>
      <c r="J37" s="15">
        <f t="shared" si="1"/>
        <v>0</v>
      </c>
      <c r="K37" s="15">
        <f t="shared" si="2"/>
        <v>0</v>
      </c>
      <c r="M37" s="15">
        <f t="shared" si="3"/>
        <v>0</v>
      </c>
      <c r="N37" s="8"/>
      <c r="O37" s="8"/>
      <c r="P37" s="8"/>
    </row>
    <row r="38" spans="1:16" x14ac:dyDescent="0.25">
      <c r="A38">
        <f t="shared" si="0"/>
        <v>34</v>
      </c>
      <c r="B38" s="12"/>
      <c r="C38" s="12"/>
      <c r="D38" s="13"/>
      <c r="E38" s="13"/>
      <c r="G38" s="11"/>
      <c r="I38" s="16"/>
      <c r="J38" s="15">
        <f t="shared" si="1"/>
        <v>0</v>
      </c>
      <c r="K38" s="15">
        <f t="shared" si="2"/>
        <v>0</v>
      </c>
      <c r="M38" s="15">
        <f t="shared" si="3"/>
        <v>0</v>
      </c>
      <c r="N38" s="8"/>
      <c r="O38" s="8"/>
      <c r="P38" s="8"/>
    </row>
    <row r="39" spans="1:16" x14ac:dyDescent="0.25">
      <c r="A39">
        <f t="shared" si="0"/>
        <v>35</v>
      </c>
      <c r="B39" s="12"/>
      <c r="C39" s="12"/>
      <c r="D39" s="13"/>
      <c r="E39" s="13"/>
      <c r="G39" s="11"/>
      <c r="H39" s="15"/>
      <c r="I39" s="16"/>
      <c r="J39" s="15">
        <f t="shared" si="1"/>
        <v>0</v>
      </c>
      <c r="K39" s="15">
        <f t="shared" si="2"/>
        <v>0</v>
      </c>
      <c r="M39" s="15">
        <f t="shared" si="3"/>
        <v>0</v>
      </c>
      <c r="N39" s="8"/>
      <c r="O39" s="8"/>
      <c r="P39" s="8"/>
    </row>
    <row r="40" spans="1:16" x14ac:dyDescent="0.25">
      <c r="A40">
        <f t="shared" si="0"/>
        <v>36</v>
      </c>
      <c r="B40" s="12"/>
      <c r="C40" s="12"/>
      <c r="D40" s="13"/>
      <c r="E40" s="13"/>
      <c r="G40" s="11"/>
      <c r="H40" s="15"/>
      <c r="I40" s="16"/>
      <c r="J40" s="15">
        <f t="shared" si="1"/>
        <v>0</v>
      </c>
      <c r="K40" s="15">
        <f t="shared" si="2"/>
        <v>0</v>
      </c>
      <c r="M40" s="15"/>
      <c r="N40" s="8"/>
      <c r="O40" s="8"/>
      <c r="P40" s="8"/>
    </row>
    <row r="41" spans="1:16" x14ac:dyDescent="0.25">
      <c r="A41">
        <f t="shared" si="0"/>
        <v>37</v>
      </c>
      <c r="B41" s="12"/>
      <c r="C41" s="12"/>
      <c r="D41" s="13"/>
      <c r="E41" s="13"/>
      <c r="G41" s="11"/>
      <c r="H41" s="15"/>
      <c r="I41" s="16"/>
      <c r="J41" s="15">
        <f t="shared" si="1"/>
        <v>0</v>
      </c>
      <c r="K41" s="15">
        <f t="shared" si="2"/>
        <v>0</v>
      </c>
      <c r="M41" s="15">
        <f t="shared" si="3"/>
        <v>0</v>
      </c>
      <c r="N41" s="8"/>
      <c r="O41" s="8" t="s">
        <v>9</v>
      </c>
      <c r="P41" s="8"/>
    </row>
    <row r="42" spans="1:16" s="13" customFormat="1" x14ac:dyDescent="0.25">
      <c r="A42" s="13">
        <f t="shared" si="0"/>
        <v>38</v>
      </c>
      <c r="B42" s="19"/>
      <c r="G42" s="14"/>
      <c r="H42" s="15"/>
      <c r="I42" s="16"/>
      <c r="J42" s="15">
        <f t="shared" si="1"/>
        <v>0</v>
      </c>
      <c r="K42" s="15">
        <f t="shared" si="2"/>
        <v>0</v>
      </c>
      <c r="M42" s="15">
        <f t="shared" si="3"/>
        <v>0</v>
      </c>
      <c r="N42" s="17"/>
      <c r="O42" s="17" t="s">
        <v>10</v>
      </c>
      <c r="P42" s="17"/>
    </row>
    <row r="43" spans="1:16" x14ac:dyDescent="0.25">
      <c r="A43">
        <f t="shared" si="0"/>
        <v>39</v>
      </c>
      <c r="G43" s="11"/>
      <c r="K43" s="15">
        <f t="shared" si="2"/>
        <v>0</v>
      </c>
      <c r="M43" s="15">
        <f t="shared" si="3"/>
        <v>0</v>
      </c>
      <c r="N43" s="8"/>
      <c r="O43" s="8"/>
      <c r="P43" s="8"/>
    </row>
    <row r="44" spans="1:16" x14ac:dyDescent="0.25">
      <c r="A44">
        <f t="shared" si="0"/>
        <v>40</v>
      </c>
      <c r="G44" s="11"/>
      <c r="K44" s="15">
        <f t="shared" si="2"/>
        <v>0</v>
      </c>
      <c r="M44" s="15">
        <f t="shared" si="3"/>
        <v>0</v>
      </c>
      <c r="N44" s="8"/>
      <c r="O44" s="8"/>
      <c r="P44" s="8"/>
    </row>
    <row r="45" spans="1:16" x14ac:dyDescent="0.25">
      <c r="A45">
        <f t="shared" si="0"/>
        <v>41</v>
      </c>
      <c r="G45" s="11"/>
      <c r="K45" s="15">
        <f t="shared" si="2"/>
        <v>0</v>
      </c>
      <c r="M45" s="15">
        <f t="shared" si="3"/>
        <v>0</v>
      </c>
      <c r="N45" s="8"/>
      <c r="O45" s="8"/>
      <c r="P45" s="8"/>
    </row>
    <row r="46" spans="1:16" x14ac:dyDescent="0.25">
      <c r="G46" s="11"/>
      <c r="K46" s="15">
        <f t="shared" si="2"/>
        <v>0</v>
      </c>
      <c r="M46" s="15">
        <f t="shared" si="3"/>
        <v>0</v>
      </c>
      <c r="N46" s="8"/>
      <c r="O46" s="8"/>
      <c r="P46" s="8"/>
    </row>
  </sheetData>
  <sortState ref="B5:N23">
    <sortCondition ref="B5:B23"/>
  </sortState>
  <dataValidations disablePrompts="1" count="5">
    <dataValidation type="list" allowBlank="1" showInputMessage="1" showErrorMessage="1" sqref="G5:G27">
      <formula1>CONTENEDOR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O5:O27">
      <formula1>ACEPTAR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="90" zoomScaleNormal="90" workbookViewId="0">
      <pane ySplit="3" topLeftCell="A40" activePane="bottomLeft" state="frozen"/>
      <selection pane="bottomLeft" activeCell="K58" sqref="K58"/>
    </sheetView>
  </sheetViews>
  <sheetFormatPr baseColWidth="10" defaultColWidth="9.140625" defaultRowHeight="15" x14ac:dyDescent="0.25"/>
  <cols>
    <col min="1" max="1" width="6.28515625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8" max="8" width="10.7109375" bestFit="1" customWidth="1"/>
    <col min="9" max="9" width="8.5703125" customWidth="1"/>
    <col min="10" max="10" width="10.140625" bestFit="1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2013</v>
      </c>
      <c r="E1" s="5" t="s">
        <v>52</v>
      </c>
      <c r="G1" s="9"/>
      <c r="H1" s="20">
        <f>SUM(H5:H70)</f>
        <v>3513.5099999999998</v>
      </c>
      <c r="J1" s="20">
        <f>SUM(J5:J63)</f>
        <v>704.31329999999991</v>
      </c>
      <c r="N1" s="7"/>
      <c r="O1" s="7"/>
      <c r="P1" s="7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5" spans="1:16" x14ac:dyDescent="0.25">
      <c r="A5">
        <f>A4+1</f>
        <v>1</v>
      </c>
      <c r="B5" s="1">
        <v>41452</v>
      </c>
      <c r="D5" s="13" t="s">
        <v>119</v>
      </c>
      <c r="E5" s="13" t="s">
        <v>54</v>
      </c>
      <c r="H5" s="15">
        <v>58.87</v>
      </c>
      <c r="I5" s="16">
        <v>0.21</v>
      </c>
      <c r="J5" s="15">
        <f>H5*I5</f>
        <v>12.362699999999998</v>
      </c>
      <c r="K5" s="15">
        <f>H5+J5-M5</f>
        <v>71.232699999999994</v>
      </c>
      <c r="M5" s="15">
        <f>H5*L5</f>
        <v>0</v>
      </c>
    </row>
    <row r="6" spans="1:16" x14ac:dyDescent="0.25">
      <c r="A6">
        <f t="shared" ref="A6:A68" si="0">A5+1</f>
        <v>2</v>
      </c>
      <c r="B6" s="1">
        <v>41456</v>
      </c>
      <c r="D6" s="13" t="s">
        <v>116</v>
      </c>
      <c r="E6" s="13" t="s">
        <v>63</v>
      </c>
      <c r="H6" s="15">
        <v>50.5</v>
      </c>
      <c r="I6" s="16">
        <v>0.21</v>
      </c>
      <c r="J6" s="15">
        <f>H6*I6</f>
        <v>10.605</v>
      </c>
      <c r="K6" s="15">
        <f>H6+J6-M6</f>
        <v>61.105000000000004</v>
      </c>
      <c r="M6" s="15">
        <f>H6*L6</f>
        <v>0</v>
      </c>
    </row>
    <row r="7" spans="1:16" s="13" customFormat="1" x14ac:dyDescent="0.25">
      <c r="A7" s="13">
        <f t="shared" si="0"/>
        <v>3</v>
      </c>
      <c r="B7" s="1">
        <v>41456</v>
      </c>
      <c r="C7"/>
      <c r="D7" s="13" t="s">
        <v>117</v>
      </c>
      <c r="E7" s="13" t="s">
        <v>63</v>
      </c>
      <c r="F7"/>
      <c r="G7" s="11"/>
      <c r="H7" s="15">
        <v>27.5</v>
      </c>
      <c r="I7"/>
      <c r="J7" s="15">
        <f>H7*I7</f>
        <v>0</v>
      </c>
      <c r="K7" s="15">
        <f>H7+J7-M7</f>
        <v>27.5</v>
      </c>
      <c r="L7"/>
      <c r="M7" s="15">
        <f>H7*L7</f>
        <v>0</v>
      </c>
      <c r="N7" s="8"/>
      <c r="O7" s="17"/>
      <c r="P7" s="17"/>
    </row>
    <row r="8" spans="1:16" x14ac:dyDescent="0.25">
      <c r="A8">
        <f t="shared" si="0"/>
        <v>4</v>
      </c>
      <c r="B8" s="18">
        <v>41461</v>
      </c>
      <c r="C8" s="18"/>
      <c r="D8" s="13" t="s">
        <v>59</v>
      </c>
      <c r="E8" s="13" t="s">
        <v>91</v>
      </c>
      <c r="F8" s="13" t="s">
        <v>87</v>
      </c>
      <c r="G8" s="14"/>
      <c r="H8" s="15">
        <v>62.6</v>
      </c>
      <c r="I8" s="16">
        <v>0.21</v>
      </c>
      <c r="J8" s="15">
        <f>H8*I8</f>
        <v>13.145999999999999</v>
      </c>
      <c r="K8" s="15">
        <f>H8+J8-M8</f>
        <v>75.745999999999995</v>
      </c>
      <c r="L8" s="15"/>
      <c r="M8" s="15">
        <f>H8*L8</f>
        <v>0</v>
      </c>
      <c r="N8" s="17"/>
    </row>
    <row r="9" spans="1:16" x14ac:dyDescent="0.25">
      <c r="A9">
        <f t="shared" si="0"/>
        <v>5</v>
      </c>
      <c r="B9" s="1">
        <v>41463</v>
      </c>
      <c r="C9" s="1"/>
      <c r="D9" t="s">
        <v>59</v>
      </c>
      <c r="E9" t="s">
        <v>88</v>
      </c>
      <c r="F9" t="s">
        <v>87</v>
      </c>
      <c r="H9" s="3">
        <v>23.56</v>
      </c>
      <c r="I9" s="2">
        <v>0.21</v>
      </c>
      <c r="J9" s="3">
        <f>H9*I9</f>
        <v>4.9475999999999996</v>
      </c>
      <c r="K9" s="3">
        <f>H9+J9-M9</f>
        <v>28.507599999999996</v>
      </c>
      <c r="L9" s="3"/>
      <c r="M9" s="3">
        <f>H9*L9</f>
        <v>0</v>
      </c>
    </row>
    <row r="10" spans="1:16" x14ac:dyDescent="0.25">
      <c r="A10">
        <f t="shared" si="0"/>
        <v>6</v>
      </c>
      <c r="B10" s="1">
        <v>41463</v>
      </c>
      <c r="C10" s="12"/>
      <c r="D10" s="13" t="s">
        <v>111</v>
      </c>
      <c r="E10" s="13" t="s">
        <v>49</v>
      </c>
      <c r="H10" s="15">
        <v>50</v>
      </c>
      <c r="I10" s="16">
        <v>0.21</v>
      </c>
      <c r="J10" s="15">
        <f>H10*I10</f>
        <v>10.5</v>
      </c>
      <c r="K10" s="15">
        <f>H10+J10-M10</f>
        <v>60.5</v>
      </c>
      <c r="M10" s="15">
        <f>H10*L10</f>
        <v>0</v>
      </c>
    </row>
    <row r="11" spans="1:16" x14ac:dyDescent="0.25">
      <c r="A11">
        <f t="shared" si="0"/>
        <v>7</v>
      </c>
      <c r="B11" s="1">
        <v>41463</v>
      </c>
      <c r="D11" s="13" t="s">
        <v>56</v>
      </c>
      <c r="E11" s="13" t="s">
        <v>55</v>
      </c>
      <c r="H11" s="15">
        <v>28</v>
      </c>
      <c r="I11" s="16">
        <v>0.21</v>
      </c>
      <c r="J11" s="15">
        <f>H11*I11</f>
        <v>5.88</v>
      </c>
      <c r="K11" s="15">
        <f>H11+J11-M11</f>
        <v>33.880000000000003</v>
      </c>
      <c r="M11" s="15">
        <f>H11*L11</f>
        <v>0</v>
      </c>
    </row>
    <row r="12" spans="1:16" x14ac:dyDescent="0.25">
      <c r="A12">
        <f t="shared" si="0"/>
        <v>8</v>
      </c>
      <c r="B12" s="1">
        <v>41464</v>
      </c>
      <c r="C12" s="1"/>
      <c r="D12" t="s">
        <v>59</v>
      </c>
      <c r="E12" t="s">
        <v>88</v>
      </c>
      <c r="F12" t="s">
        <v>87</v>
      </c>
      <c r="H12" s="3">
        <v>75.709999999999994</v>
      </c>
      <c r="I12" s="2">
        <v>0.21</v>
      </c>
      <c r="J12" s="3">
        <f>H12*I12</f>
        <v>15.899099999999999</v>
      </c>
      <c r="K12" s="3">
        <f>H12+J12-M12</f>
        <v>91.609099999999998</v>
      </c>
      <c r="L12" s="3"/>
      <c r="M12" s="3">
        <f>H12*L12</f>
        <v>0</v>
      </c>
    </row>
    <row r="13" spans="1:16" x14ac:dyDescent="0.25">
      <c r="A13">
        <f t="shared" si="0"/>
        <v>9</v>
      </c>
      <c r="B13" s="1">
        <v>41467</v>
      </c>
      <c r="D13" s="13" t="s">
        <v>118</v>
      </c>
      <c r="E13" s="13" t="s">
        <v>54</v>
      </c>
      <c r="H13" s="15">
        <v>71.64</v>
      </c>
      <c r="I13" s="16">
        <v>0.21</v>
      </c>
      <c r="J13" s="15">
        <f>H13*I13</f>
        <v>15.0444</v>
      </c>
      <c r="K13" s="15">
        <f>H13+J13-M13</f>
        <v>86.684399999999997</v>
      </c>
      <c r="M13" s="15">
        <f>H13*L13</f>
        <v>0</v>
      </c>
    </row>
    <row r="14" spans="1:16" x14ac:dyDescent="0.25">
      <c r="A14">
        <f t="shared" si="0"/>
        <v>10</v>
      </c>
      <c r="B14" s="1">
        <v>41467</v>
      </c>
      <c r="D14" s="13" t="s">
        <v>48</v>
      </c>
      <c r="E14" s="13" t="s">
        <v>54</v>
      </c>
      <c r="H14" s="15">
        <v>81.55</v>
      </c>
      <c r="I14" s="16">
        <v>0.21</v>
      </c>
      <c r="J14" s="15">
        <f>H14*I14</f>
        <v>17.125499999999999</v>
      </c>
      <c r="K14" s="15">
        <f>H14+J14-M14</f>
        <v>98.6755</v>
      </c>
      <c r="M14" s="15">
        <f>H14*L14</f>
        <v>0</v>
      </c>
    </row>
    <row r="15" spans="1:16" x14ac:dyDescent="0.25">
      <c r="A15">
        <f t="shared" si="0"/>
        <v>11</v>
      </c>
      <c r="B15" s="1">
        <v>41480</v>
      </c>
      <c r="C15" s="1"/>
      <c r="D15" s="13" t="s">
        <v>59</v>
      </c>
      <c r="E15" s="13" t="s">
        <v>91</v>
      </c>
      <c r="F15" s="13" t="s">
        <v>87</v>
      </c>
      <c r="H15" s="3">
        <v>455.6</v>
      </c>
      <c r="I15" s="2">
        <v>0.21</v>
      </c>
      <c r="J15" s="3">
        <f>H15*I15</f>
        <v>95.676000000000002</v>
      </c>
      <c r="K15" s="3">
        <f>H15+J15-M15</f>
        <v>551.27600000000007</v>
      </c>
      <c r="L15" s="3"/>
      <c r="M15" s="3">
        <f>H15*L15</f>
        <v>0</v>
      </c>
    </row>
    <row r="16" spans="1:16" x14ac:dyDescent="0.25">
      <c r="A16">
        <f t="shared" si="0"/>
        <v>12</v>
      </c>
      <c r="B16" s="1">
        <v>41481</v>
      </c>
      <c r="C16" s="1"/>
      <c r="D16" s="13" t="s">
        <v>59</v>
      </c>
      <c r="E16" s="13" t="s">
        <v>88</v>
      </c>
      <c r="F16" s="13" t="s">
        <v>87</v>
      </c>
      <c r="H16" s="3">
        <v>82.99</v>
      </c>
      <c r="I16" s="2">
        <v>0.21</v>
      </c>
      <c r="J16" s="3">
        <f>H16*I16</f>
        <v>17.427899999999998</v>
      </c>
      <c r="K16" s="3">
        <f>H16+J16-M16</f>
        <v>100.41789999999999</v>
      </c>
      <c r="L16" s="3"/>
      <c r="M16" s="3">
        <f>H16*L16</f>
        <v>0</v>
      </c>
    </row>
    <row r="17" spans="1:16" x14ac:dyDescent="0.25">
      <c r="A17">
        <f t="shared" si="0"/>
        <v>13</v>
      </c>
      <c r="B17" s="1">
        <v>41484</v>
      </c>
      <c r="C17" s="1"/>
      <c r="D17" s="13" t="s">
        <v>59</v>
      </c>
      <c r="E17" s="13" t="s">
        <v>88</v>
      </c>
      <c r="F17" s="13" t="s">
        <v>87</v>
      </c>
      <c r="H17" s="3">
        <v>88.9</v>
      </c>
      <c r="I17" s="2">
        <v>0.21</v>
      </c>
      <c r="J17" s="3">
        <f>H17*I17</f>
        <v>18.669</v>
      </c>
      <c r="K17" s="3">
        <f>H17+J17-M17</f>
        <v>107.569</v>
      </c>
      <c r="L17" s="3"/>
      <c r="M17" s="3">
        <f>H17*L17</f>
        <v>0</v>
      </c>
    </row>
    <row r="18" spans="1:16" x14ac:dyDescent="0.25">
      <c r="A18">
        <f t="shared" si="0"/>
        <v>14</v>
      </c>
      <c r="B18" s="1">
        <v>41487</v>
      </c>
      <c r="C18" s="1"/>
      <c r="D18" s="13" t="s">
        <v>59</v>
      </c>
      <c r="E18" s="13" t="s">
        <v>88</v>
      </c>
      <c r="F18" s="13" t="s">
        <v>87</v>
      </c>
      <c r="H18" s="3">
        <v>49.95</v>
      </c>
      <c r="I18" s="2">
        <v>0.21</v>
      </c>
      <c r="J18" s="3">
        <f>H18*I18</f>
        <v>10.4895</v>
      </c>
      <c r="K18" s="3">
        <f>H18+J18-M18</f>
        <v>60.439500000000002</v>
      </c>
      <c r="L18" s="3"/>
      <c r="M18" s="3">
        <f>H18*L18</f>
        <v>0</v>
      </c>
    </row>
    <row r="19" spans="1:16" x14ac:dyDescent="0.25">
      <c r="A19">
        <f t="shared" si="0"/>
        <v>15</v>
      </c>
      <c r="B19" s="1">
        <v>41487</v>
      </c>
      <c r="C19" s="1"/>
      <c r="D19" s="13" t="s">
        <v>59</v>
      </c>
      <c r="E19" s="13" t="s">
        <v>91</v>
      </c>
      <c r="F19" s="13" t="s">
        <v>87</v>
      </c>
      <c r="H19" s="3">
        <v>17.95</v>
      </c>
      <c r="I19" s="2">
        <v>0.21</v>
      </c>
      <c r="J19" s="3">
        <f>H19*I19</f>
        <v>3.7694999999999999</v>
      </c>
      <c r="K19" s="3">
        <f>H19+J19-M19</f>
        <v>21.7195</v>
      </c>
      <c r="L19" s="3"/>
      <c r="M19" s="3">
        <f>H19*L19</f>
        <v>0</v>
      </c>
    </row>
    <row r="20" spans="1:16" x14ac:dyDescent="0.25">
      <c r="A20">
        <f t="shared" si="0"/>
        <v>16</v>
      </c>
      <c r="B20" s="1">
        <v>41487</v>
      </c>
      <c r="D20" s="13" t="s">
        <v>116</v>
      </c>
      <c r="E20" s="13" t="s">
        <v>63</v>
      </c>
      <c r="H20" s="15">
        <v>50.5</v>
      </c>
      <c r="I20" s="16">
        <v>0.21</v>
      </c>
      <c r="J20" s="15">
        <f>H20*I20</f>
        <v>10.605</v>
      </c>
      <c r="K20" s="15">
        <f>H20+J20-M20</f>
        <v>61.105000000000004</v>
      </c>
      <c r="M20" s="15">
        <f>H20*L20</f>
        <v>0</v>
      </c>
    </row>
    <row r="21" spans="1:16" x14ac:dyDescent="0.25">
      <c r="A21">
        <f t="shared" si="0"/>
        <v>17</v>
      </c>
      <c r="B21" s="1">
        <v>41487</v>
      </c>
      <c r="D21" s="13" t="s">
        <v>117</v>
      </c>
      <c r="E21" s="13" t="s">
        <v>63</v>
      </c>
      <c r="H21" s="15">
        <v>27.5</v>
      </c>
      <c r="J21" s="15">
        <f>H21*I21</f>
        <v>0</v>
      </c>
      <c r="K21" s="15">
        <f>H21+J21-M21</f>
        <v>27.5</v>
      </c>
      <c r="M21" s="15">
        <f>H21*L21</f>
        <v>0</v>
      </c>
    </row>
    <row r="22" spans="1:16" x14ac:dyDescent="0.25">
      <c r="A22">
        <f t="shared" si="0"/>
        <v>18</v>
      </c>
      <c r="B22" s="1">
        <v>41491</v>
      </c>
      <c r="C22" s="1"/>
      <c r="D22" s="13" t="s">
        <v>59</v>
      </c>
      <c r="E22" s="13" t="s">
        <v>88</v>
      </c>
      <c r="F22" s="13" t="s">
        <v>87</v>
      </c>
      <c r="H22" s="3">
        <v>33.96</v>
      </c>
      <c r="I22" s="2">
        <v>0.21</v>
      </c>
      <c r="J22" s="3">
        <f>H22*I22</f>
        <v>7.1315999999999997</v>
      </c>
      <c r="K22" s="3">
        <f>H22+J22-M22</f>
        <v>41.0916</v>
      </c>
      <c r="L22" s="3"/>
      <c r="M22" s="3">
        <f>H22*L22</f>
        <v>0</v>
      </c>
    </row>
    <row r="23" spans="1:16" x14ac:dyDescent="0.25">
      <c r="A23">
        <f t="shared" si="0"/>
        <v>19</v>
      </c>
      <c r="B23" s="1">
        <v>41493</v>
      </c>
      <c r="C23" s="1"/>
      <c r="D23" s="13" t="s">
        <v>59</v>
      </c>
      <c r="E23" s="13" t="s">
        <v>91</v>
      </c>
      <c r="F23" s="13" t="s">
        <v>87</v>
      </c>
      <c r="H23" s="3">
        <v>25.62</v>
      </c>
      <c r="I23" s="2">
        <v>0.21</v>
      </c>
      <c r="J23" s="3">
        <f>H23*I23</f>
        <v>5.3802000000000003</v>
      </c>
      <c r="K23" s="3">
        <f>H23+J23-M23</f>
        <v>31.0002</v>
      </c>
      <c r="L23" s="3"/>
      <c r="M23" s="3">
        <f>H23*L23</f>
        <v>0</v>
      </c>
    </row>
    <row r="24" spans="1:16" s="13" customFormat="1" x14ac:dyDescent="0.25">
      <c r="A24">
        <f t="shared" si="0"/>
        <v>20</v>
      </c>
      <c r="B24" s="1">
        <v>41493</v>
      </c>
      <c r="C24"/>
      <c r="D24" s="13" t="s">
        <v>115</v>
      </c>
      <c r="E24" s="13" t="s">
        <v>57</v>
      </c>
      <c r="F24"/>
      <c r="G24" s="11"/>
      <c r="H24" s="15">
        <v>34.380000000000003</v>
      </c>
      <c r="I24"/>
      <c r="J24" s="15">
        <v>2.13</v>
      </c>
      <c r="K24" s="15">
        <f>H24+J24-M24</f>
        <v>36.510000000000005</v>
      </c>
      <c r="L24"/>
      <c r="M24" s="15">
        <f>H24*L24</f>
        <v>0</v>
      </c>
      <c r="N24" s="8"/>
      <c r="O24" s="17"/>
      <c r="P24" s="17"/>
    </row>
    <row r="25" spans="1:16" x14ac:dyDescent="0.25">
      <c r="A25">
        <f t="shared" si="0"/>
        <v>21</v>
      </c>
      <c r="B25" s="1">
        <v>41494</v>
      </c>
      <c r="C25" s="12"/>
      <c r="D25" s="13" t="s">
        <v>109</v>
      </c>
      <c r="E25" s="13" t="s">
        <v>55</v>
      </c>
      <c r="H25" s="15">
        <v>48.69</v>
      </c>
      <c r="I25" s="16">
        <v>0.21</v>
      </c>
      <c r="J25" s="15">
        <f>H25*I25</f>
        <v>10.2249</v>
      </c>
      <c r="K25" s="15">
        <f>H25+J25-M25</f>
        <v>58.914899999999996</v>
      </c>
      <c r="M25" s="15">
        <f>H25*L25</f>
        <v>0</v>
      </c>
    </row>
    <row r="26" spans="1:16" x14ac:dyDescent="0.25">
      <c r="A26">
        <f t="shared" si="0"/>
        <v>22</v>
      </c>
      <c r="B26" s="1">
        <v>41499</v>
      </c>
      <c r="C26" s="1"/>
      <c r="D26" s="13" t="s">
        <v>59</v>
      </c>
      <c r="E26" s="13" t="s">
        <v>92</v>
      </c>
      <c r="F26" s="13" t="s">
        <v>87</v>
      </c>
      <c r="H26" s="3">
        <v>62.81</v>
      </c>
      <c r="I26" s="2">
        <v>0.21</v>
      </c>
      <c r="J26" s="3">
        <f>H26*I26</f>
        <v>13.190099999999999</v>
      </c>
      <c r="K26" s="3">
        <f>H26+J26-M26</f>
        <v>76.000100000000003</v>
      </c>
      <c r="L26" s="3"/>
      <c r="M26" s="3">
        <f>H26*L26</f>
        <v>0</v>
      </c>
    </row>
    <row r="27" spans="1:16" s="13" customFormat="1" x14ac:dyDescent="0.25">
      <c r="A27">
        <f t="shared" si="0"/>
        <v>23</v>
      </c>
      <c r="B27" s="1">
        <v>41500</v>
      </c>
      <c r="C27" s="1"/>
      <c r="D27" s="13" t="s">
        <v>59</v>
      </c>
      <c r="E27" s="13" t="s">
        <v>88</v>
      </c>
      <c r="F27" s="13" t="s">
        <v>87</v>
      </c>
      <c r="G27" s="11"/>
      <c r="H27" s="3">
        <v>73.88</v>
      </c>
      <c r="I27" s="2">
        <v>0.21</v>
      </c>
      <c r="J27" s="3">
        <f>H27*I27</f>
        <v>15.514799999999999</v>
      </c>
      <c r="K27" s="3">
        <f>H27+J27-M27</f>
        <v>89.394799999999989</v>
      </c>
      <c r="L27" s="3"/>
      <c r="M27" s="3">
        <f>H27*L27</f>
        <v>0</v>
      </c>
      <c r="N27" s="8"/>
      <c r="O27" s="17"/>
      <c r="P27" s="17"/>
    </row>
    <row r="28" spans="1:16" s="13" customFormat="1" x14ac:dyDescent="0.25">
      <c r="A28">
        <f t="shared" si="0"/>
        <v>24</v>
      </c>
      <c r="B28" s="1">
        <v>41500</v>
      </c>
      <c r="C28"/>
      <c r="D28" s="13" t="s">
        <v>98</v>
      </c>
      <c r="E28" s="13" t="s">
        <v>110</v>
      </c>
      <c r="F28"/>
      <c r="G28" s="11"/>
      <c r="H28" s="15">
        <v>24.79</v>
      </c>
      <c r="I28" s="16">
        <v>0.21</v>
      </c>
      <c r="J28" s="15">
        <f>H28*I28</f>
        <v>5.2058999999999997</v>
      </c>
      <c r="K28" s="15">
        <f>H28+J28-M28</f>
        <v>29.995899999999999</v>
      </c>
      <c r="L28"/>
      <c r="M28" s="15">
        <f>H28*L28</f>
        <v>0</v>
      </c>
      <c r="N28" s="8"/>
      <c r="O28" s="17"/>
      <c r="P28" s="17"/>
    </row>
    <row r="29" spans="1:16" s="13" customFormat="1" x14ac:dyDescent="0.25">
      <c r="A29">
        <f t="shared" si="0"/>
        <v>25</v>
      </c>
      <c r="B29" s="1">
        <v>41505</v>
      </c>
      <c r="C29" s="1"/>
      <c r="D29" s="13" t="s">
        <v>59</v>
      </c>
      <c r="E29" s="13" t="s">
        <v>88</v>
      </c>
      <c r="F29" s="13" t="s">
        <v>87</v>
      </c>
      <c r="G29" s="11"/>
      <c r="H29" s="3">
        <v>98.75</v>
      </c>
      <c r="I29" s="2">
        <v>0.21</v>
      </c>
      <c r="J29" s="3">
        <f>H29*I29</f>
        <v>20.737500000000001</v>
      </c>
      <c r="K29" s="3">
        <f>H29+J29-M29</f>
        <v>119.4875</v>
      </c>
      <c r="L29" s="3"/>
      <c r="M29" s="3">
        <f>H29*L29</f>
        <v>0</v>
      </c>
      <c r="N29" s="8"/>
      <c r="O29" s="17"/>
      <c r="P29" s="17"/>
    </row>
    <row r="30" spans="1:16" x14ac:dyDescent="0.25">
      <c r="A30">
        <f t="shared" si="0"/>
        <v>26</v>
      </c>
      <c r="B30" s="18">
        <v>41512</v>
      </c>
      <c r="C30" s="18"/>
      <c r="D30" s="13" t="s">
        <v>107</v>
      </c>
      <c r="E30" s="13" t="s">
        <v>54</v>
      </c>
      <c r="F30" s="13"/>
      <c r="G30" s="14"/>
      <c r="H30" s="15">
        <v>91.99</v>
      </c>
      <c r="I30" s="16">
        <v>0.21</v>
      </c>
      <c r="J30" s="15">
        <f>H30*I30</f>
        <v>19.317899999999998</v>
      </c>
      <c r="K30" s="15">
        <f>H30+J30-M30</f>
        <v>111.30789999999999</v>
      </c>
      <c r="L30" s="13"/>
      <c r="M30" s="15">
        <f>H30*L30</f>
        <v>0</v>
      </c>
      <c r="O30" s="17"/>
    </row>
    <row r="31" spans="1:16" x14ac:dyDescent="0.25">
      <c r="A31">
        <f t="shared" si="0"/>
        <v>27</v>
      </c>
      <c r="B31" s="1">
        <v>41514</v>
      </c>
      <c r="D31" s="13" t="s">
        <v>59</v>
      </c>
      <c r="E31" s="13" t="s">
        <v>88</v>
      </c>
      <c r="F31" t="s">
        <v>87</v>
      </c>
      <c r="H31" s="15">
        <v>48.76</v>
      </c>
      <c r="I31" s="16">
        <v>0.21</v>
      </c>
      <c r="J31" s="15">
        <f>H31*I31</f>
        <v>10.239599999999999</v>
      </c>
      <c r="K31" s="15">
        <f>H31+J31-M31</f>
        <v>58.999600000000001</v>
      </c>
      <c r="M31" s="15">
        <f>H31*L31</f>
        <v>0</v>
      </c>
      <c r="O31" s="17"/>
    </row>
    <row r="32" spans="1:16" x14ac:dyDescent="0.25">
      <c r="A32">
        <f t="shared" si="0"/>
        <v>28</v>
      </c>
      <c r="B32" s="1">
        <v>41517</v>
      </c>
      <c r="D32" s="13" t="s">
        <v>59</v>
      </c>
      <c r="E32" s="13" t="s">
        <v>91</v>
      </c>
      <c r="F32" t="s">
        <v>87</v>
      </c>
      <c r="H32" s="15">
        <v>29.63</v>
      </c>
      <c r="I32" s="16">
        <v>0.21</v>
      </c>
      <c r="J32" s="15">
        <f>H32*I32</f>
        <v>6.2222999999999997</v>
      </c>
      <c r="K32" s="15">
        <f>H32+J32-M32</f>
        <v>35.8523</v>
      </c>
      <c r="M32" s="15">
        <f>H32*L32</f>
        <v>0</v>
      </c>
      <c r="N32" s="17"/>
      <c r="O32" s="17"/>
    </row>
    <row r="33" spans="1:16" x14ac:dyDescent="0.25">
      <c r="A33">
        <f t="shared" si="0"/>
        <v>29</v>
      </c>
      <c r="B33" s="1">
        <v>41518</v>
      </c>
      <c r="D33" s="13" t="s">
        <v>116</v>
      </c>
      <c r="E33" s="13" t="s">
        <v>63</v>
      </c>
      <c r="H33" s="15">
        <v>51.1</v>
      </c>
      <c r="I33" s="16">
        <v>0.21</v>
      </c>
      <c r="J33" s="15">
        <f>H33*I33</f>
        <v>10.731</v>
      </c>
      <c r="K33" s="15">
        <f>H33+J33-M33</f>
        <v>61.831000000000003</v>
      </c>
      <c r="M33" s="15">
        <f>H33*L33</f>
        <v>0</v>
      </c>
    </row>
    <row r="34" spans="1:16" x14ac:dyDescent="0.25">
      <c r="A34">
        <f t="shared" si="0"/>
        <v>30</v>
      </c>
      <c r="B34" s="1">
        <v>41518</v>
      </c>
      <c r="D34" s="13" t="s">
        <v>117</v>
      </c>
      <c r="E34" s="13" t="s">
        <v>63</v>
      </c>
      <c r="H34" s="15">
        <v>27.5</v>
      </c>
      <c r="I34" s="16">
        <v>0</v>
      </c>
      <c r="J34" s="15">
        <f>H34*I34</f>
        <v>0</v>
      </c>
      <c r="K34" s="15">
        <f>H34+J34-M34</f>
        <v>27.5</v>
      </c>
      <c r="M34" s="15">
        <f>H34*L34</f>
        <v>0</v>
      </c>
    </row>
    <row r="35" spans="1:16" s="13" customFormat="1" x14ac:dyDescent="0.25">
      <c r="A35">
        <f t="shared" si="0"/>
        <v>31</v>
      </c>
      <c r="B35" s="1">
        <v>41522</v>
      </c>
      <c r="C35"/>
      <c r="D35" s="13" t="s">
        <v>59</v>
      </c>
      <c r="E35" s="13" t="s">
        <v>114</v>
      </c>
      <c r="F35" t="s">
        <v>87</v>
      </c>
      <c r="G35" s="11"/>
      <c r="H35" s="15">
        <v>22.31</v>
      </c>
      <c r="I35" s="16">
        <v>0.21</v>
      </c>
      <c r="J35" s="15">
        <f>H35*I35</f>
        <v>4.6850999999999994</v>
      </c>
      <c r="K35" s="15">
        <f>H35+J35-M35</f>
        <v>26.995099999999997</v>
      </c>
      <c r="L35"/>
      <c r="M35" s="15">
        <f>H35*L35</f>
        <v>0</v>
      </c>
      <c r="N35" s="8"/>
      <c r="O35" s="8"/>
      <c r="P35" s="8"/>
    </row>
    <row r="36" spans="1:16" x14ac:dyDescent="0.25">
      <c r="A36">
        <f t="shared" si="0"/>
        <v>32</v>
      </c>
      <c r="B36" s="18">
        <v>41523</v>
      </c>
      <c r="C36" s="18"/>
      <c r="D36" s="13" t="s">
        <v>106</v>
      </c>
      <c r="E36" s="13" t="s">
        <v>54</v>
      </c>
      <c r="F36" s="13"/>
      <c r="G36" s="14"/>
      <c r="H36" s="15">
        <v>118.91</v>
      </c>
      <c r="I36" s="16">
        <v>0.21</v>
      </c>
      <c r="J36" s="15">
        <f>H36*I36</f>
        <v>24.9711</v>
      </c>
      <c r="K36" s="15">
        <f>H36+J36-M36</f>
        <v>143.8811</v>
      </c>
      <c r="L36" s="15"/>
      <c r="M36" s="15">
        <f>H36*L36</f>
        <v>0</v>
      </c>
    </row>
    <row r="37" spans="1:16" x14ac:dyDescent="0.25">
      <c r="A37">
        <f t="shared" si="0"/>
        <v>33</v>
      </c>
      <c r="B37" s="1">
        <v>41525</v>
      </c>
      <c r="C37" s="12"/>
      <c r="D37" s="13" t="s">
        <v>109</v>
      </c>
      <c r="E37" s="13" t="s">
        <v>55</v>
      </c>
      <c r="H37" s="15">
        <v>24.71</v>
      </c>
      <c r="I37" s="16">
        <v>0.21</v>
      </c>
      <c r="J37" s="15">
        <f>H37*I37</f>
        <v>5.1890999999999998</v>
      </c>
      <c r="K37" s="15">
        <f>H37+J37-M37</f>
        <v>29.899100000000001</v>
      </c>
      <c r="M37" s="15">
        <f>H37*L37</f>
        <v>0</v>
      </c>
    </row>
    <row r="38" spans="1:16" x14ac:dyDescent="0.25">
      <c r="A38">
        <f t="shared" si="0"/>
        <v>34</v>
      </c>
      <c r="B38" s="1">
        <v>41526</v>
      </c>
      <c r="D38" s="13" t="s">
        <v>59</v>
      </c>
      <c r="E38" s="13" t="s">
        <v>113</v>
      </c>
      <c r="F38" t="s">
        <v>87</v>
      </c>
      <c r="H38" s="15">
        <v>70.040000000000006</v>
      </c>
      <c r="I38" s="16">
        <v>0.21</v>
      </c>
      <c r="J38" s="15">
        <f>H38*I38</f>
        <v>14.708400000000001</v>
      </c>
      <c r="K38" s="15">
        <f>H38+J38-M38</f>
        <v>84.748400000000004</v>
      </c>
      <c r="M38" s="15">
        <f>H38*L38</f>
        <v>0</v>
      </c>
      <c r="N38" s="17"/>
    </row>
    <row r="39" spans="1:16" x14ac:dyDescent="0.25">
      <c r="A39">
        <f t="shared" si="0"/>
        <v>35</v>
      </c>
      <c r="B39" s="18">
        <v>41529</v>
      </c>
      <c r="C39" s="13"/>
      <c r="D39" s="13" t="s">
        <v>98</v>
      </c>
      <c r="E39" s="13" t="s">
        <v>110</v>
      </c>
      <c r="F39" s="13"/>
      <c r="G39" s="14"/>
      <c r="H39" s="15">
        <v>49.63</v>
      </c>
      <c r="I39" s="16">
        <v>0.21</v>
      </c>
      <c r="J39" s="15">
        <f>H39*I39</f>
        <v>10.4223</v>
      </c>
      <c r="K39" s="15">
        <f>H39+J39-M39</f>
        <v>60.052300000000002</v>
      </c>
      <c r="L39" s="13"/>
      <c r="M39" s="15">
        <f>H39*L39</f>
        <v>0</v>
      </c>
    </row>
    <row r="40" spans="1:16" x14ac:dyDescent="0.25">
      <c r="A40">
        <f t="shared" si="0"/>
        <v>36</v>
      </c>
      <c r="B40" s="1">
        <v>41532</v>
      </c>
      <c r="D40" s="13" t="s">
        <v>98</v>
      </c>
      <c r="E40" s="13" t="s">
        <v>112</v>
      </c>
      <c r="H40" s="15">
        <v>12.4</v>
      </c>
      <c r="I40" s="16">
        <v>0.21</v>
      </c>
      <c r="J40" s="15">
        <f>H40*I40</f>
        <v>2.6040000000000001</v>
      </c>
      <c r="K40" s="15">
        <f>H40+J40-M40</f>
        <v>15.004000000000001</v>
      </c>
      <c r="M40" s="15">
        <f>H40*L40</f>
        <v>0</v>
      </c>
    </row>
    <row r="41" spans="1:16" x14ac:dyDescent="0.25">
      <c r="A41">
        <f t="shared" si="0"/>
        <v>37</v>
      </c>
      <c r="B41" s="1">
        <v>41533</v>
      </c>
      <c r="C41" s="12"/>
      <c r="D41" s="13" t="s">
        <v>59</v>
      </c>
      <c r="E41" s="13" t="s">
        <v>88</v>
      </c>
      <c r="F41" s="13" t="s">
        <v>87</v>
      </c>
      <c r="H41" s="15">
        <v>20.329999999999998</v>
      </c>
      <c r="I41" s="16">
        <v>0.21</v>
      </c>
      <c r="J41" s="15">
        <f>H41*I41</f>
        <v>4.2692999999999994</v>
      </c>
      <c r="K41" s="15">
        <f>H41+J41-M41</f>
        <v>24.599299999999999</v>
      </c>
      <c r="M41" s="15">
        <f>H41*L41</f>
        <v>0</v>
      </c>
    </row>
    <row r="42" spans="1:16" x14ac:dyDescent="0.25">
      <c r="A42">
        <f t="shared" si="0"/>
        <v>38</v>
      </c>
      <c r="B42" s="1">
        <v>41533</v>
      </c>
      <c r="C42" s="12"/>
      <c r="D42" s="13" t="s">
        <v>59</v>
      </c>
      <c r="E42" s="13" t="s">
        <v>91</v>
      </c>
      <c r="F42" s="13" t="s">
        <v>87</v>
      </c>
      <c r="H42" s="15">
        <v>64.5</v>
      </c>
      <c r="I42" s="16">
        <v>0.21</v>
      </c>
      <c r="J42" s="15">
        <f>H42*I42</f>
        <v>13.545</v>
      </c>
      <c r="K42" s="15">
        <f>H42+J42-M42</f>
        <v>78.045000000000002</v>
      </c>
      <c r="M42" s="15">
        <f>H42*L42</f>
        <v>0</v>
      </c>
    </row>
    <row r="43" spans="1:16" s="13" customFormat="1" x14ac:dyDescent="0.25">
      <c r="A43">
        <f t="shared" si="0"/>
        <v>39</v>
      </c>
      <c r="B43" s="1">
        <v>41533</v>
      </c>
      <c r="C43" s="12"/>
      <c r="D43" s="13" t="s">
        <v>59</v>
      </c>
      <c r="E43" s="13" t="s">
        <v>88</v>
      </c>
      <c r="F43" t="s">
        <v>87</v>
      </c>
      <c r="G43" s="11"/>
      <c r="H43" s="15">
        <v>18.41</v>
      </c>
      <c r="I43" s="16">
        <v>0.21</v>
      </c>
      <c r="J43" s="15">
        <f>H43*I43</f>
        <v>3.8660999999999999</v>
      </c>
      <c r="K43" s="15">
        <f>H43+J43-M43</f>
        <v>22.2761</v>
      </c>
      <c r="L43"/>
      <c r="M43" s="15">
        <f>H43*L43</f>
        <v>0</v>
      </c>
      <c r="N43" s="8"/>
      <c r="O43" s="8"/>
      <c r="P43" s="8"/>
    </row>
    <row r="44" spans="1:16" x14ac:dyDescent="0.25">
      <c r="A44">
        <f t="shared" si="0"/>
        <v>40</v>
      </c>
      <c r="B44" s="1">
        <v>41533</v>
      </c>
      <c r="C44" s="12"/>
      <c r="D44" s="13" t="s">
        <v>98</v>
      </c>
      <c r="E44" s="13" t="s">
        <v>110</v>
      </c>
      <c r="H44" s="15">
        <v>49.59</v>
      </c>
      <c r="I44" s="16">
        <v>0.21</v>
      </c>
      <c r="J44" s="15">
        <f>H44*I44</f>
        <v>10.4139</v>
      </c>
      <c r="K44" s="15">
        <f>H44+J44-M44</f>
        <v>60.003900000000002</v>
      </c>
      <c r="M44" s="15">
        <f>H44*L44</f>
        <v>0</v>
      </c>
    </row>
    <row r="45" spans="1:16" x14ac:dyDescent="0.25">
      <c r="A45">
        <f t="shared" si="0"/>
        <v>41</v>
      </c>
      <c r="B45" s="18">
        <v>41536</v>
      </c>
      <c r="C45" s="13"/>
      <c r="D45" s="13" t="s">
        <v>59</v>
      </c>
      <c r="E45" s="13" t="s">
        <v>108</v>
      </c>
      <c r="F45" s="13" t="s">
        <v>87</v>
      </c>
      <c r="G45" s="14"/>
      <c r="H45" s="15">
        <v>97.85</v>
      </c>
      <c r="I45" s="16">
        <v>0.21</v>
      </c>
      <c r="J45" s="15">
        <f>H45*I45</f>
        <v>20.548499999999997</v>
      </c>
      <c r="K45" s="15">
        <f>H45+J45-M45</f>
        <v>118.39849999999998</v>
      </c>
      <c r="L45" s="13"/>
      <c r="M45" s="15">
        <f>H45*L45</f>
        <v>0</v>
      </c>
    </row>
    <row r="46" spans="1:16" x14ac:dyDescent="0.25">
      <c r="A46">
        <f t="shared" si="0"/>
        <v>42</v>
      </c>
      <c r="B46" s="1">
        <v>41537</v>
      </c>
      <c r="C46" s="1"/>
      <c r="D46" s="13" t="s">
        <v>59</v>
      </c>
      <c r="E46" s="13" t="s">
        <v>97</v>
      </c>
      <c r="F46" t="s">
        <v>87</v>
      </c>
      <c r="H46" s="3">
        <v>437</v>
      </c>
      <c r="I46" s="2">
        <v>0.21</v>
      </c>
      <c r="J46" s="3">
        <f>H46*I46</f>
        <v>91.77</v>
      </c>
      <c r="K46" s="3">
        <f>H46+J46-M46</f>
        <v>528.77</v>
      </c>
      <c r="L46" s="3"/>
      <c r="M46" s="3">
        <f>H46*L46</f>
        <v>0</v>
      </c>
    </row>
    <row r="47" spans="1:16" x14ac:dyDescent="0.25">
      <c r="A47">
        <f t="shared" si="0"/>
        <v>43</v>
      </c>
      <c r="B47" s="1">
        <v>41537</v>
      </c>
      <c r="C47" s="12"/>
      <c r="D47" s="13" t="s">
        <v>59</v>
      </c>
      <c r="E47" s="13" t="s">
        <v>88</v>
      </c>
      <c r="F47" s="13" t="s">
        <v>87</v>
      </c>
      <c r="G47" s="14"/>
      <c r="H47" s="15">
        <v>197.31</v>
      </c>
      <c r="I47" s="16">
        <v>0.21</v>
      </c>
      <c r="J47" s="15">
        <f>H47*I47</f>
        <v>41.435099999999998</v>
      </c>
      <c r="K47" s="15">
        <f>H47+J47-M47</f>
        <v>238.74510000000001</v>
      </c>
      <c r="L47" s="13"/>
      <c r="M47" s="15">
        <f>H47*L47</f>
        <v>0</v>
      </c>
    </row>
    <row r="48" spans="1:16" x14ac:dyDescent="0.25">
      <c r="A48">
        <f t="shared" si="0"/>
        <v>44</v>
      </c>
      <c r="B48" s="1">
        <v>41537</v>
      </c>
      <c r="C48" s="12"/>
      <c r="D48" s="13" t="s">
        <v>59</v>
      </c>
      <c r="E48" s="13" t="s">
        <v>88</v>
      </c>
      <c r="F48" s="13" t="s">
        <v>87</v>
      </c>
      <c r="G48" s="14"/>
      <c r="H48" s="15">
        <v>62.3</v>
      </c>
      <c r="I48" s="16">
        <v>0.21</v>
      </c>
      <c r="J48" s="15">
        <f>H48*I48</f>
        <v>13.082999999999998</v>
      </c>
      <c r="K48" s="15">
        <f>H48+J48-M48</f>
        <v>75.382999999999996</v>
      </c>
      <c r="L48" s="13"/>
      <c r="M48" s="15">
        <f>H48*L48</f>
        <v>0</v>
      </c>
    </row>
    <row r="49" spans="1:14" x14ac:dyDescent="0.25">
      <c r="A49">
        <f t="shared" si="0"/>
        <v>45</v>
      </c>
      <c r="B49" s="1">
        <v>41537</v>
      </c>
      <c r="C49" s="12"/>
      <c r="D49" s="13" t="s">
        <v>59</v>
      </c>
      <c r="E49" s="13" t="s">
        <v>88</v>
      </c>
      <c r="F49" s="13" t="s">
        <v>87</v>
      </c>
      <c r="H49" s="15">
        <v>19.75</v>
      </c>
      <c r="I49" s="16">
        <v>0.21</v>
      </c>
      <c r="J49" s="15">
        <f>H49*I49</f>
        <v>4.1475</v>
      </c>
      <c r="K49" s="15">
        <f>H49+J49-M49</f>
        <v>23.897500000000001</v>
      </c>
      <c r="M49" s="15">
        <f>H49*L49</f>
        <v>0</v>
      </c>
      <c r="N49" s="17"/>
    </row>
    <row r="50" spans="1:14" x14ac:dyDescent="0.25">
      <c r="A50">
        <f t="shared" si="0"/>
        <v>46</v>
      </c>
      <c r="B50" s="1">
        <v>41538</v>
      </c>
      <c r="C50" s="1"/>
      <c r="D50" s="13" t="s">
        <v>103</v>
      </c>
      <c r="E50" s="13" t="s">
        <v>104</v>
      </c>
      <c r="H50" s="3">
        <v>11.36</v>
      </c>
      <c r="I50" s="2">
        <v>0.21</v>
      </c>
      <c r="J50" s="3">
        <f>H50*I50</f>
        <v>2.3855999999999997</v>
      </c>
      <c r="K50" s="3">
        <f>H50+J50-M50</f>
        <v>13.7456</v>
      </c>
      <c r="L50" s="3"/>
      <c r="M50" s="3">
        <f>H50*L50</f>
        <v>0</v>
      </c>
      <c r="N50" s="17"/>
    </row>
    <row r="51" spans="1:14" x14ac:dyDescent="0.25">
      <c r="A51">
        <f t="shared" si="0"/>
        <v>47</v>
      </c>
      <c r="B51" s="18">
        <v>41540</v>
      </c>
      <c r="C51" s="18"/>
      <c r="D51" s="13" t="s">
        <v>59</v>
      </c>
      <c r="E51" s="13" t="s">
        <v>105</v>
      </c>
      <c r="F51" s="13" t="s">
        <v>87</v>
      </c>
      <c r="G51" s="14"/>
      <c r="H51" s="15">
        <v>10.99</v>
      </c>
      <c r="I51" s="16">
        <v>0.21</v>
      </c>
      <c r="J51" s="15">
        <f>H51*I51</f>
        <v>2.3079000000000001</v>
      </c>
      <c r="K51" s="15">
        <f>H51+J51-M51</f>
        <v>13.2979</v>
      </c>
      <c r="L51" s="15"/>
      <c r="M51" s="15">
        <f>H51*L51</f>
        <v>0</v>
      </c>
    </row>
    <row r="52" spans="1:14" x14ac:dyDescent="0.25">
      <c r="A52">
        <f t="shared" si="0"/>
        <v>48</v>
      </c>
      <c r="B52" s="1">
        <v>41540</v>
      </c>
      <c r="C52" s="12"/>
      <c r="D52" s="13" t="s">
        <v>59</v>
      </c>
      <c r="E52" s="13" t="s">
        <v>88</v>
      </c>
      <c r="F52" s="13" t="s">
        <v>87</v>
      </c>
      <c r="G52" s="14"/>
      <c r="H52" s="15">
        <v>9.85</v>
      </c>
      <c r="I52" s="16">
        <v>0.21</v>
      </c>
      <c r="J52" s="15">
        <f>H52*I52</f>
        <v>2.0684999999999998</v>
      </c>
      <c r="K52" s="15">
        <f>H52+J52-M52</f>
        <v>11.9185</v>
      </c>
      <c r="L52" s="13"/>
      <c r="M52" s="15">
        <f>H52*L52</f>
        <v>0</v>
      </c>
    </row>
    <row r="53" spans="1:14" x14ac:dyDescent="0.25">
      <c r="A53">
        <f t="shared" si="0"/>
        <v>49</v>
      </c>
      <c r="B53" s="18">
        <v>41541</v>
      </c>
      <c r="C53" s="18"/>
      <c r="D53" s="13" t="s">
        <v>100</v>
      </c>
      <c r="E53" s="13" t="s">
        <v>101</v>
      </c>
      <c r="F53" s="13"/>
      <c r="G53" s="14"/>
      <c r="H53" s="15">
        <v>52.9</v>
      </c>
      <c r="I53" s="16"/>
      <c r="J53" s="15">
        <f>H53*I53</f>
        <v>0</v>
      </c>
      <c r="K53" s="15">
        <f>H53+J53-M53</f>
        <v>52.9</v>
      </c>
      <c r="L53" s="15"/>
      <c r="M53" s="15">
        <f>H53*L53</f>
        <v>0</v>
      </c>
      <c r="N53" s="17"/>
    </row>
    <row r="54" spans="1:14" x14ac:dyDescent="0.25">
      <c r="A54">
        <f t="shared" si="0"/>
        <v>50</v>
      </c>
      <c r="B54" s="1">
        <v>41542</v>
      </c>
      <c r="C54" s="1"/>
      <c r="D54" s="13" t="s">
        <v>59</v>
      </c>
      <c r="E54" s="13" t="s">
        <v>102</v>
      </c>
      <c r="F54" t="s">
        <v>87</v>
      </c>
      <c r="H54" s="3">
        <v>98.35</v>
      </c>
      <c r="I54" s="2">
        <v>0.21</v>
      </c>
      <c r="J54" s="3">
        <f>H54*I54</f>
        <v>20.653499999999998</v>
      </c>
      <c r="K54" s="3">
        <f>H54+J54-M54</f>
        <v>119.00349999999999</v>
      </c>
      <c r="L54" s="3"/>
      <c r="M54" s="3">
        <f>H54*L54</f>
        <v>0</v>
      </c>
      <c r="N54" s="17"/>
    </row>
    <row r="55" spans="1:14" x14ac:dyDescent="0.25">
      <c r="A55">
        <f t="shared" si="0"/>
        <v>51</v>
      </c>
      <c r="B55" s="1">
        <v>41545</v>
      </c>
      <c r="C55" s="1"/>
      <c r="D55" s="13" t="s">
        <v>98</v>
      </c>
      <c r="E55" s="13" t="s">
        <v>99</v>
      </c>
      <c r="H55" s="3">
        <v>36.99</v>
      </c>
      <c r="I55" s="2">
        <v>0.21</v>
      </c>
      <c r="J55" s="3">
        <f>H55*I55</f>
        <v>7.7679</v>
      </c>
      <c r="K55" s="3">
        <f>H55+J55-M55</f>
        <v>44.757899999999999</v>
      </c>
      <c r="L55" s="3"/>
      <c r="M55" s="3">
        <f>H55*L55</f>
        <v>0</v>
      </c>
      <c r="N55" s="17"/>
    </row>
    <row r="56" spans="1:14" x14ac:dyDescent="0.25">
      <c r="A56">
        <f t="shared" si="0"/>
        <v>52</v>
      </c>
      <c r="B56" s="1">
        <v>41547</v>
      </c>
      <c r="C56" s="1"/>
      <c r="D56" s="13" t="s">
        <v>93</v>
      </c>
      <c r="E56" s="13" t="s">
        <v>94</v>
      </c>
      <c r="G56" s="3">
        <v>93.41</v>
      </c>
      <c r="I56" s="2"/>
      <c r="J56" s="3">
        <f>G56*I56</f>
        <v>0</v>
      </c>
      <c r="K56" s="3">
        <f>G56+J56-M56</f>
        <v>93.41</v>
      </c>
      <c r="L56" s="3"/>
      <c r="M56" s="3">
        <f>G56*L56</f>
        <v>0</v>
      </c>
    </row>
    <row r="57" spans="1:14" x14ac:dyDescent="0.25">
      <c r="A57">
        <f t="shared" si="0"/>
        <v>53</v>
      </c>
      <c r="B57" s="1">
        <v>41547</v>
      </c>
      <c r="C57" s="1"/>
      <c r="D57" s="13" t="s">
        <v>95</v>
      </c>
      <c r="E57" s="13" t="s">
        <v>96</v>
      </c>
      <c r="H57" s="3">
        <v>5.6</v>
      </c>
      <c r="I57" s="2">
        <v>0.21</v>
      </c>
      <c r="J57" s="3">
        <f>H57*I57</f>
        <v>1.1759999999999999</v>
      </c>
      <c r="K57" s="3">
        <f>H57+J57-M57</f>
        <v>6.7759999999999998</v>
      </c>
      <c r="L57" s="3"/>
      <c r="M57" s="3">
        <f>H57*L57</f>
        <v>0</v>
      </c>
    </row>
    <row r="58" spans="1:14" x14ac:dyDescent="0.25">
      <c r="A58">
        <f t="shared" si="0"/>
        <v>54</v>
      </c>
      <c r="B58" s="1">
        <v>41540</v>
      </c>
      <c r="C58" s="12"/>
      <c r="D58" s="13" t="s">
        <v>135</v>
      </c>
      <c r="E58" s="13" t="s">
        <v>49</v>
      </c>
      <c r="H58" s="15">
        <v>37.5</v>
      </c>
      <c r="I58" s="16">
        <v>0.21</v>
      </c>
      <c r="J58" s="3">
        <f>H58*I58</f>
        <v>7.875</v>
      </c>
      <c r="K58" s="15">
        <f>H58+J58-M58</f>
        <v>45.375</v>
      </c>
      <c r="M58" s="15">
        <f>H58*L58</f>
        <v>0</v>
      </c>
    </row>
    <row r="59" spans="1:14" x14ac:dyDescent="0.25">
      <c r="A59">
        <f t="shared" si="0"/>
        <v>55</v>
      </c>
      <c r="B59" s="1">
        <v>41544</v>
      </c>
      <c r="C59" s="12"/>
      <c r="D59" s="13" t="s">
        <v>163</v>
      </c>
      <c r="E59" s="13" t="s">
        <v>49</v>
      </c>
      <c r="F59" s="13"/>
      <c r="G59" s="14"/>
      <c r="H59" s="15">
        <v>29.75</v>
      </c>
      <c r="I59" s="16">
        <v>0.21</v>
      </c>
      <c r="J59" s="3">
        <f>H59*I59</f>
        <v>6.2474999999999996</v>
      </c>
      <c r="K59" s="15">
        <f>H59+J59-M59</f>
        <v>35.997500000000002</v>
      </c>
      <c r="L59" s="13"/>
      <c r="M59" s="15">
        <f>H59*L59</f>
        <v>0</v>
      </c>
    </row>
    <row r="60" spans="1:14" x14ac:dyDescent="0.25">
      <c r="A60">
        <f t="shared" si="0"/>
        <v>56</v>
      </c>
      <c r="I60" s="2"/>
      <c r="J60" s="15">
        <f>H60*I60</f>
        <v>0</v>
      </c>
      <c r="K60" s="15">
        <f>H60+J60-M60</f>
        <v>0</v>
      </c>
      <c r="M60" s="15">
        <f>H60*L60</f>
        <v>0</v>
      </c>
    </row>
    <row r="61" spans="1:14" x14ac:dyDescent="0.25">
      <c r="A61">
        <f t="shared" si="0"/>
        <v>57</v>
      </c>
      <c r="J61" s="15">
        <f t="shared" ref="J54:J73" si="1">H61*I61</f>
        <v>0</v>
      </c>
      <c r="K61" s="15">
        <f t="shared" ref="K54:K73" si="2">H61+J61-M61</f>
        <v>0</v>
      </c>
      <c r="M61" s="15">
        <f t="shared" ref="M54:M73" si="3">H61*L61</f>
        <v>0</v>
      </c>
    </row>
    <row r="62" spans="1:14" x14ac:dyDescent="0.25">
      <c r="A62">
        <f t="shared" si="0"/>
        <v>58</v>
      </c>
      <c r="J62" s="15">
        <f t="shared" si="1"/>
        <v>0</v>
      </c>
      <c r="K62" s="15">
        <f t="shared" si="2"/>
        <v>0</v>
      </c>
      <c r="M62" s="15">
        <f t="shared" si="3"/>
        <v>0</v>
      </c>
    </row>
    <row r="63" spans="1:14" x14ac:dyDescent="0.25">
      <c r="A63">
        <f t="shared" si="0"/>
        <v>59</v>
      </c>
      <c r="J63" s="15">
        <f t="shared" si="1"/>
        <v>0</v>
      </c>
      <c r="K63" s="15">
        <f t="shared" si="2"/>
        <v>0</v>
      </c>
      <c r="M63" s="15">
        <f t="shared" si="3"/>
        <v>0</v>
      </c>
    </row>
    <row r="64" spans="1:14" x14ac:dyDescent="0.25">
      <c r="A64">
        <f t="shared" si="0"/>
        <v>60</v>
      </c>
      <c r="J64" s="15">
        <f t="shared" si="1"/>
        <v>0</v>
      </c>
      <c r="K64" s="15">
        <f t="shared" si="2"/>
        <v>0</v>
      </c>
      <c r="M64" s="15">
        <f t="shared" si="3"/>
        <v>0</v>
      </c>
    </row>
    <row r="65" spans="1:13" x14ac:dyDescent="0.25">
      <c r="A65">
        <f t="shared" si="0"/>
        <v>61</v>
      </c>
      <c r="J65" s="15">
        <f t="shared" si="1"/>
        <v>0</v>
      </c>
      <c r="K65" s="15">
        <f t="shared" si="2"/>
        <v>0</v>
      </c>
      <c r="M65" s="15">
        <f t="shared" si="3"/>
        <v>0</v>
      </c>
    </row>
    <row r="66" spans="1:13" x14ac:dyDescent="0.25">
      <c r="A66">
        <f t="shared" si="0"/>
        <v>62</v>
      </c>
      <c r="J66" s="15">
        <f t="shared" si="1"/>
        <v>0</v>
      </c>
      <c r="K66" s="15">
        <f t="shared" si="2"/>
        <v>0</v>
      </c>
      <c r="M66" s="15">
        <f t="shared" si="3"/>
        <v>0</v>
      </c>
    </row>
    <row r="67" spans="1:13" x14ac:dyDescent="0.25">
      <c r="A67">
        <f t="shared" si="0"/>
        <v>63</v>
      </c>
      <c r="J67" s="15">
        <f t="shared" si="1"/>
        <v>0</v>
      </c>
      <c r="K67" s="15">
        <f t="shared" si="2"/>
        <v>0</v>
      </c>
      <c r="M67" s="15">
        <f t="shared" si="3"/>
        <v>0</v>
      </c>
    </row>
    <row r="68" spans="1:13" x14ac:dyDescent="0.25">
      <c r="A68">
        <f t="shared" si="0"/>
        <v>64</v>
      </c>
      <c r="J68" s="15">
        <f t="shared" si="1"/>
        <v>0</v>
      </c>
      <c r="K68" s="15">
        <f t="shared" si="2"/>
        <v>0</v>
      </c>
      <c r="M68" s="15">
        <f t="shared" si="3"/>
        <v>0</v>
      </c>
    </row>
    <row r="69" spans="1:13" x14ac:dyDescent="0.25">
      <c r="A69">
        <f t="shared" ref="A69:A72" si="4">A68+1</f>
        <v>65</v>
      </c>
      <c r="J69" s="15">
        <f t="shared" si="1"/>
        <v>0</v>
      </c>
      <c r="K69" s="15">
        <f t="shared" si="2"/>
        <v>0</v>
      </c>
      <c r="M69" s="15">
        <f t="shared" si="3"/>
        <v>0</v>
      </c>
    </row>
    <row r="70" spans="1:13" x14ac:dyDescent="0.25">
      <c r="A70">
        <f t="shared" si="4"/>
        <v>66</v>
      </c>
      <c r="J70" s="15">
        <f t="shared" si="1"/>
        <v>0</v>
      </c>
      <c r="K70" s="15">
        <f t="shared" si="2"/>
        <v>0</v>
      </c>
      <c r="M70" s="15">
        <f t="shared" si="3"/>
        <v>0</v>
      </c>
    </row>
    <row r="71" spans="1:13" x14ac:dyDescent="0.25">
      <c r="A71">
        <f t="shared" si="4"/>
        <v>67</v>
      </c>
      <c r="J71" s="15">
        <f t="shared" si="1"/>
        <v>0</v>
      </c>
      <c r="K71" s="15">
        <f t="shared" si="2"/>
        <v>0</v>
      </c>
      <c r="M71" s="15">
        <f t="shared" si="3"/>
        <v>0</v>
      </c>
    </row>
    <row r="72" spans="1:13" x14ac:dyDescent="0.25">
      <c r="A72">
        <f t="shared" si="4"/>
        <v>68</v>
      </c>
      <c r="J72" s="15">
        <f t="shared" si="1"/>
        <v>0</v>
      </c>
      <c r="K72" s="15">
        <f t="shared" si="2"/>
        <v>0</v>
      </c>
      <c r="M72" s="15">
        <f t="shared" si="3"/>
        <v>0</v>
      </c>
    </row>
    <row r="73" spans="1:13" x14ac:dyDescent="0.25">
      <c r="J73" s="15">
        <f t="shared" si="1"/>
        <v>0</v>
      </c>
      <c r="K73" s="15">
        <f t="shared" si="2"/>
        <v>0</v>
      </c>
      <c r="M73" s="15">
        <f t="shared" si="3"/>
        <v>0</v>
      </c>
    </row>
  </sheetData>
  <sortState ref="B5:N59">
    <sortCondition ref="B5:B59"/>
  </sortState>
  <dataValidations count="5">
    <dataValidation type="list" allowBlank="1" showInputMessage="1" showErrorMessage="1" sqref="P5:P28 P33:P43">
      <formula1>DOCUMENTO</formula1>
    </dataValidation>
    <dataValidation type="list" allowBlank="1" showInputMessage="1" showErrorMessage="1" sqref="N5:N28 N33:N43">
      <formula1>MEDIOPAGO</formula1>
    </dataValidation>
    <dataValidation type="list" allowBlank="1" showInputMessage="1" showErrorMessage="1" sqref="O5:O28 O33:O43">
      <formula1>ACEPTAR</formula1>
    </dataValidation>
    <dataValidation type="list" allowBlank="1" showInputMessage="1" showErrorMessage="1" sqref="G5:G26 G58:G59">
      <formula1>CONTENEDOR</formula1>
    </dataValidation>
    <dataValidation type="list" allowBlank="1" showInputMessage="1" showErrorMessage="1" sqref="I5:I26 I58:I59">
      <formula1>TIPOIVA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="90" zoomScaleNormal="90" workbookViewId="0">
      <pane ySplit="3" topLeftCell="A4" activePane="bottomLeft" state="frozen"/>
      <selection pane="bottomLeft" activeCell="J1" sqref="J1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8" max="8" width="10.7109375" bestFit="1" customWidth="1"/>
    <col min="9" max="9" width="7.42578125" customWidth="1"/>
    <col min="10" max="10" width="16" customWidth="1"/>
    <col min="11" max="11" width="10.140625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2013</v>
      </c>
      <c r="E1" s="5" t="s">
        <v>53</v>
      </c>
      <c r="G1" s="9"/>
      <c r="H1" s="20">
        <f>SUM(H5:H73)</f>
        <v>8786.9121000000014</v>
      </c>
      <c r="J1" s="20">
        <f>SUM(J5:J74)</f>
        <v>1822.7290409999994</v>
      </c>
      <c r="N1" s="7"/>
      <c r="O1" s="7"/>
      <c r="P1" s="7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5" spans="1:16" x14ac:dyDescent="0.25">
      <c r="A5">
        <f>A4+1</f>
        <v>1</v>
      </c>
      <c r="B5" s="1">
        <v>41544</v>
      </c>
      <c r="C5" s="12"/>
      <c r="D5" s="13" t="s">
        <v>134</v>
      </c>
      <c r="E5" s="13" t="s">
        <v>49</v>
      </c>
      <c r="F5" s="13"/>
      <c r="G5" s="14"/>
      <c r="H5" s="15">
        <v>85.25</v>
      </c>
      <c r="I5" s="16">
        <v>0.21</v>
      </c>
      <c r="J5" s="3">
        <f>H5*I5</f>
        <v>17.9025</v>
      </c>
      <c r="K5" s="15">
        <f>H5+J5-M5</f>
        <v>103.1525</v>
      </c>
      <c r="L5" s="13"/>
      <c r="M5" s="15">
        <f>H5*L5</f>
        <v>0</v>
      </c>
    </row>
    <row r="6" spans="1:16" x14ac:dyDescent="0.25">
      <c r="A6">
        <f t="shared" ref="A6:A69" si="0">A5+1</f>
        <v>2</v>
      </c>
      <c r="B6" s="27">
        <v>41547</v>
      </c>
      <c r="C6" s="28">
        <v>41606</v>
      </c>
      <c r="D6" s="29" t="s">
        <v>156</v>
      </c>
      <c r="E6" s="30"/>
      <c r="F6" s="30"/>
      <c r="G6" s="31">
        <v>159.21</v>
      </c>
      <c r="H6" s="30"/>
      <c r="I6" s="30"/>
      <c r="J6" s="31">
        <f>G6*I6</f>
        <v>0</v>
      </c>
      <c r="K6" s="31">
        <f>G6+J6-M6</f>
        <v>159.21</v>
      </c>
      <c r="L6" s="30"/>
      <c r="M6" s="31">
        <f>G6*L6</f>
        <v>0</v>
      </c>
    </row>
    <row r="7" spans="1:16" s="13" customFormat="1" x14ac:dyDescent="0.25">
      <c r="A7" s="13">
        <f t="shared" si="0"/>
        <v>3</v>
      </c>
      <c r="B7" s="1">
        <v>41548</v>
      </c>
      <c r="C7" s="1"/>
      <c r="D7" t="s">
        <v>116</v>
      </c>
      <c r="E7" t="s">
        <v>63</v>
      </c>
      <c r="F7"/>
      <c r="G7" s="11"/>
      <c r="H7" s="3">
        <v>49.9</v>
      </c>
      <c r="I7" s="2">
        <v>0.21</v>
      </c>
      <c r="J7" s="15">
        <f>H7*I7</f>
        <v>10.478999999999999</v>
      </c>
      <c r="K7" s="3">
        <f>H7+J7-M7</f>
        <v>60.378999999999998</v>
      </c>
      <c r="L7" s="3"/>
      <c r="M7" s="3">
        <f>H7*L7</f>
        <v>0</v>
      </c>
      <c r="N7" s="17"/>
      <c r="O7" s="17"/>
      <c r="P7" s="8"/>
    </row>
    <row r="8" spans="1:16" x14ac:dyDescent="0.25">
      <c r="A8">
        <f t="shared" si="0"/>
        <v>4</v>
      </c>
      <c r="B8" s="18">
        <v>41548</v>
      </c>
      <c r="C8" s="18"/>
      <c r="D8" s="13" t="s">
        <v>117</v>
      </c>
      <c r="E8" s="13" t="s">
        <v>63</v>
      </c>
      <c r="F8" s="13"/>
      <c r="G8" s="14"/>
      <c r="H8" s="15">
        <v>27.5</v>
      </c>
      <c r="I8" s="16"/>
      <c r="J8" s="15">
        <f>H8*I8</f>
        <v>0</v>
      </c>
      <c r="K8" s="15">
        <f>H8+J8-M8</f>
        <v>27.5</v>
      </c>
      <c r="L8" s="15"/>
      <c r="M8" s="15">
        <f>H8*L8</f>
        <v>0</v>
      </c>
    </row>
    <row r="9" spans="1:16" x14ac:dyDescent="0.25">
      <c r="A9">
        <f t="shared" si="0"/>
        <v>5</v>
      </c>
      <c r="B9" s="1">
        <v>41548</v>
      </c>
      <c r="C9" s="12"/>
      <c r="D9" s="13" t="s">
        <v>133</v>
      </c>
      <c r="E9" s="13" t="s">
        <v>49</v>
      </c>
      <c r="F9" s="13"/>
      <c r="G9" s="14"/>
      <c r="H9" s="15">
        <v>7.5</v>
      </c>
      <c r="I9" s="16">
        <v>0.21</v>
      </c>
      <c r="J9" s="3">
        <f>H9*I9</f>
        <v>1.575</v>
      </c>
      <c r="K9" s="15">
        <f>H9+J9-M9</f>
        <v>9.0749999999999993</v>
      </c>
      <c r="L9" s="13"/>
      <c r="M9" s="15">
        <f>H9*L9</f>
        <v>0</v>
      </c>
    </row>
    <row r="10" spans="1:16" x14ac:dyDescent="0.25">
      <c r="A10">
        <f t="shared" si="0"/>
        <v>6</v>
      </c>
      <c r="B10" s="1">
        <v>41551</v>
      </c>
      <c r="C10" s="12"/>
      <c r="D10" s="13" t="s">
        <v>132</v>
      </c>
      <c r="E10" s="13" t="s">
        <v>49</v>
      </c>
      <c r="F10" s="13"/>
      <c r="G10" s="21"/>
      <c r="H10" s="15">
        <v>37.5</v>
      </c>
      <c r="I10" s="16">
        <v>0.21</v>
      </c>
      <c r="J10" s="3">
        <f>H10*I10</f>
        <v>7.875</v>
      </c>
      <c r="K10" s="15">
        <f>H10+J10-M10</f>
        <v>45.375</v>
      </c>
      <c r="L10" s="13"/>
      <c r="M10" s="15">
        <f>H10*L10</f>
        <v>0</v>
      </c>
    </row>
    <row r="11" spans="1:16" x14ac:dyDescent="0.25">
      <c r="A11">
        <f t="shared" si="0"/>
        <v>7</v>
      </c>
      <c r="B11" s="1">
        <v>41555</v>
      </c>
      <c r="C11" s="1"/>
      <c r="D11" s="13" t="s">
        <v>56</v>
      </c>
      <c r="E11" s="13" t="s">
        <v>55</v>
      </c>
      <c r="H11" s="3">
        <v>25.74</v>
      </c>
      <c r="I11" s="2">
        <v>0.21</v>
      </c>
      <c r="J11" s="3">
        <f>H11*I11</f>
        <v>5.4053999999999993</v>
      </c>
      <c r="K11" s="3">
        <f>H11+J11-M11</f>
        <v>31.145399999999999</v>
      </c>
      <c r="L11" s="3"/>
      <c r="M11" s="3">
        <f>H11*L11</f>
        <v>0</v>
      </c>
      <c r="N11" s="17"/>
      <c r="O11" s="17"/>
      <c r="P11" s="17"/>
    </row>
    <row r="12" spans="1:16" x14ac:dyDescent="0.25">
      <c r="A12">
        <f t="shared" si="0"/>
        <v>8</v>
      </c>
      <c r="B12" s="1">
        <v>41558</v>
      </c>
      <c r="C12" s="1"/>
      <c r="D12" s="13" t="s">
        <v>59</v>
      </c>
      <c r="E12" s="13" t="s">
        <v>88</v>
      </c>
      <c r="F12" t="s">
        <v>87</v>
      </c>
      <c r="H12" s="3">
        <v>428.9</v>
      </c>
      <c r="I12" s="2">
        <v>0.21</v>
      </c>
      <c r="J12" s="3">
        <f>H12*I12</f>
        <v>90.068999999999988</v>
      </c>
      <c r="K12" s="3">
        <f>H12+J12-M12</f>
        <v>518.96899999999994</v>
      </c>
      <c r="L12" s="3"/>
      <c r="M12" s="3">
        <f>H12*L12</f>
        <v>0</v>
      </c>
    </row>
    <row r="13" spans="1:16" x14ac:dyDescent="0.25">
      <c r="A13">
        <f t="shared" si="0"/>
        <v>9</v>
      </c>
      <c r="B13" s="1">
        <v>41561</v>
      </c>
      <c r="C13" s="1"/>
      <c r="D13" t="s">
        <v>59</v>
      </c>
      <c r="E13" t="s">
        <v>88</v>
      </c>
      <c r="F13" t="s">
        <v>87</v>
      </c>
      <c r="H13" s="3">
        <v>416.11</v>
      </c>
      <c r="I13" s="2">
        <v>0.21</v>
      </c>
      <c r="J13" s="3">
        <f>H13*I13</f>
        <v>87.383099999999999</v>
      </c>
      <c r="K13" s="3">
        <f>H13+J13-M13</f>
        <v>503.49310000000003</v>
      </c>
      <c r="L13" s="3"/>
      <c r="M13" s="3">
        <f>H13*L13</f>
        <v>0</v>
      </c>
      <c r="N13" s="17"/>
      <c r="O13" s="17"/>
    </row>
    <row r="14" spans="1:16" x14ac:dyDescent="0.25">
      <c r="A14">
        <f t="shared" si="0"/>
        <v>10</v>
      </c>
      <c r="B14" s="1">
        <v>41561</v>
      </c>
      <c r="C14" s="1"/>
      <c r="D14" s="13" t="s">
        <v>59</v>
      </c>
      <c r="E14" s="13" t="s">
        <v>88</v>
      </c>
      <c r="F14" t="s">
        <v>87</v>
      </c>
      <c r="H14" s="3">
        <v>129.69999999999999</v>
      </c>
      <c r="I14" s="2">
        <v>0.21</v>
      </c>
      <c r="J14" s="3">
        <f>H14*I14</f>
        <v>27.236999999999998</v>
      </c>
      <c r="K14" s="3">
        <f>H14+J14-M14</f>
        <v>156.93699999999998</v>
      </c>
      <c r="L14" s="3"/>
      <c r="M14" s="3">
        <f>H14*L14</f>
        <v>0</v>
      </c>
      <c r="N14" s="17"/>
      <c r="O14" s="17"/>
    </row>
    <row r="15" spans="1:16" x14ac:dyDescent="0.25">
      <c r="A15">
        <f t="shared" si="0"/>
        <v>11</v>
      </c>
      <c r="B15" s="1">
        <v>41563</v>
      </c>
      <c r="C15" s="1"/>
      <c r="D15" s="13" t="s">
        <v>59</v>
      </c>
      <c r="E15" s="13" t="s">
        <v>88</v>
      </c>
      <c r="F15" t="s">
        <v>87</v>
      </c>
      <c r="H15" s="3">
        <v>78.86</v>
      </c>
      <c r="I15" s="2">
        <v>0.21</v>
      </c>
      <c r="J15" s="3">
        <f>H15*I15</f>
        <v>16.560600000000001</v>
      </c>
      <c r="K15" s="3">
        <f>H15+J15-M15</f>
        <v>95.420600000000007</v>
      </c>
      <c r="L15" s="3"/>
      <c r="M15" s="3">
        <f>H15*L15</f>
        <v>0</v>
      </c>
    </row>
    <row r="16" spans="1:16" x14ac:dyDescent="0.25">
      <c r="A16">
        <f t="shared" si="0"/>
        <v>12</v>
      </c>
      <c r="B16" s="1">
        <v>41565</v>
      </c>
      <c r="C16" s="1"/>
      <c r="D16" s="13" t="s">
        <v>59</v>
      </c>
      <c r="E16" s="13" t="s">
        <v>91</v>
      </c>
      <c r="F16" t="s">
        <v>87</v>
      </c>
      <c r="H16" s="3">
        <v>121.32</v>
      </c>
      <c r="I16" s="2">
        <v>0.21</v>
      </c>
      <c r="J16" s="3">
        <f>H16*I16</f>
        <v>25.477199999999996</v>
      </c>
      <c r="K16" s="3">
        <f>H16+J16-M16</f>
        <v>146.79719999999998</v>
      </c>
      <c r="L16" s="3"/>
      <c r="M16" s="3">
        <f>H16*L16</f>
        <v>0</v>
      </c>
    </row>
    <row r="17" spans="1:16" x14ac:dyDescent="0.25">
      <c r="A17">
        <f t="shared" si="0"/>
        <v>13</v>
      </c>
      <c r="B17" s="1">
        <v>41566</v>
      </c>
      <c r="C17" s="1"/>
      <c r="D17" s="13" t="s">
        <v>59</v>
      </c>
      <c r="E17" s="13" t="s">
        <v>88</v>
      </c>
      <c r="F17" t="s">
        <v>87</v>
      </c>
      <c r="H17" s="3">
        <v>24.24</v>
      </c>
      <c r="I17" s="2">
        <v>0.21</v>
      </c>
      <c r="J17" s="3">
        <f>H17*I17</f>
        <v>5.0903999999999998</v>
      </c>
      <c r="K17" s="3">
        <f>H17+J17-M17</f>
        <v>29.330399999999997</v>
      </c>
      <c r="L17" s="3"/>
      <c r="M17" s="3">
        <f>H17*L17</f>
        <v>0</v>
      </c>
    </row>
    <row r="18" spans="1:16" x14ac:dyDescent="0.25">
      <c r="A18">
        <f t="shared" si="0"/>
        <v>14</v>
      </c>
      <c r="B18" s="1">
        <v>41568</v>
      </c>
      <c r="C18" s="1"/>
      <c r="D18" s="13" t="s">
        <v>121</v>
      </c>
      <c r="E18" s="13" t="s">
        <v>60</v>
      </c>
      <c r="H18" s="3">
        <v>24.75</v>
      </c>
      <c r="I18" s="2"/>
      <c r="J18" s="3">
        <f>H18*I18</f>
        <v>0</v>
      </c>
      <c r="K18" s="3">
        <f>H18+J18-M18</f>
        <v>24.75</v>
      </c>
      <c r="L18" s="3"/>
      <c r="M18" s="3">
        <f>H18*L18</f>
        <v>0</v>
      </c>
    </row>
    <row r="19" spans="1:16" x14ac:dyDescent="0.25">
      <c r="A19">
        <f t="shared" si="0"/>
        <v>15</v>
      </c>
      <c r="B19" s="1">
        <v>41568</v>
      </c>
      <c r="C19" s="1"/>
      <c r="D19" s="13" t="s">
        <v>59</v>
      </c>
      <c r="E19" s="13" t="s">
        <v>122</v>
      </c>
      <c r="F19" t="s">
        <v>87</v>
      </c>
      <c r="H19" s="3">
        <v>155.37</v>
      </c>
      <c r="I19" s="2">
        <v>0.21</v>
      </c>
      <c r="J19" s="3">
        <f>H19*I19</f>
        <v>32.627699999999997</v>
      </c>
      <c r="K19" s="3">
        <f>H19+J19-M19</f>
        <v>187.99770000000001</v>
      </c>
      <c r="L19" s="3"/>
      <c r="M19" s="3">
        <f>H19*L19</f>
        <v>0</v>
      </c>
    </row>
    <row r="20" spans="1:16" x14ac:dyDescent="0.25">
      <c r="A20">
        <f t="shared" si="0"/>
        <v>16</v>
      </c>
      <c r="B20" s="1">
        <v>41568</v>
      </c>
      <c r="C20" s="1"/>
      <c r="D20" s="13" t="s">
        <v>123</v>
      </c>
      <c r="E20" s="13" t="s">
        <v>124</v>
      </c>
      <c r="F20" t="s">
        <v>87</v>
      </c>
      <c r="H20" s="3">
        <v>1751.92</v>
      </c>
      <c r="I20" s="2">
        <v>0.21</v>
      </c>
      <c r="J20" s="3">
        <f>H20*I20</f>
        <v>367.90320000000003</v>
      </c>
      <c r="K20" s="3">
        <f>H20+J20-M20</f>
        <v>2119.8232000000003</v>
      </c>
      <c r="L20" s="3"/>
      <c r="M20" s="3">
        <f>H20*L20</f>
        <v>0</v>
      </c>
      <c r="N20" s="8" t="s">
        <v>17</v>
      </c>
    </row>
    <row r="21" spans="1:16" x14ac:dyDescent="0.25">
      <c r="A21">
        <f t="shared" si="0"/>
        <v>17</v>
      </c>
      <c r="B21" s="1">
        <v>41569</v>
      </c>
      <c r="C21" s="1"/>
      <c r="D21" s="13" t="s">
        <v>59</v>
      </c>
      <c r="E21" s="13" t="s">
        <v>88</v>
      </c>
      <c r="F21" t="s">
        <v>87</v>
      </c>
      <c r="H21" s="3">
        <v>67.81</v>
      </c>
      <c r="I21" s="2">
        <v>0.21</v>
      </c>
      <c r="J21" s="3">
        <f>H21*I21</f>
        <v>14.2401</v>
      </c>
      <c r="K21" s="3">
        <f>H21+J21-M21</f>
        <v>82.0501</v>
      </c>
      <c r="L21" s="3"/>
      <c r="M21" s="3">
        <f>H21*L21</f>
        <v>0</v>
      </c>
      <c r="P21" s="8" t="s">
        <v>40</v>
      </c>
    </row>
    <row r="22" spans="1:16" x14ac:dyDescent="0.25">
      <c r="A22">
        <f t="shared" si="0"/>
        <v>18</v>
      </c>
      <c r="B22" s="1">
        <v>41578</v>
      </c>
      <c r="C22" s="1"/>
      <c r="D22" s="13" t="s">
        <v>120</v>
      </c>
      <c r="E22" s="13" t="s">
        <v>125</v>
      </c>
      <c r="H22" s="3">
        <v>37.21</v>
      </c>
      <c r="I22" s="2">
        <v>0.21</v>
      </c>
      <c r="J22" s="3">
        <f>H22*I22</f>
        <v>7.8140999999999998</v>
      </c>
      <c r="K22" s="3">
        <f>H22+J22-M22</f>
        <v>45.024100000000004</v>
      </c>
      <c r="L22" s="3"/>
      <c r="M22" s="3">
        <f>H22*L22</f>
        <v>0</v>
      </c>
    </row>
    <row r="23" spans="1:16" x14ac:dyDescent="0.25">
      <c r="A23">
        <f t="shared" si="0"/>
        <v>19</v>
      </c>
      <c r="B23" s="18">
        <v>41579</v>
      </c>
      <c r="C23" s="18"/>
      <c r="D23" s="13" t="s">
        <v>131</v>
      </c>
      <c r="E23" s="13" t="s">
        <v>63</v>
      </c>
      <c r="F23" s="13"/>
      <c r="G23" s="14"/>
      <c r="H23" s="15">
        <v>51.472099999999998</v>
      </c>
      <c r="I23" s="16">
        <v>0.21</v>
      </c>
      <c r="J23" s="3">
        <f>H23*I23</f>
        <v>10.809140999999999</v>
      </c>
      <c r="K23" s="15">
        <f>H23+J23-M23</f>
        <v>62.281240999999994</v>
      </c>
      <c r="L23" s="15"/>
      <c r="M23" s="15">
        <f>H23*L23</f>
        <v>0</v>
      </c>
    </row>
    <row r="24" spans="1:16" x14ac:dyDescent="0.25">
      <c r="A24">
        <f t="shared" si="0"/>
        <v>20</v>
      </c>
      <c r="B24" s="18">
        <v>41579</v>
      </c>
      <c r="C24" s="18"/>
      <c r="D24" s="13" t="s">
        <v>117</v>
      </c>
      <c r="E24" s="13" t="s">
        <v>63</v>
      </c>
      <c r="F24" s="13"/>
      <c r="G24" s="21"/>
      <c r="H24" s="15">
        <v>27.5</v>
      </c>
      <c r="I24" s="16"/>
      <c r="J24" s="3">
        <f>H24*I24</f>
        <v>0</v>
      </c>
      <c r="K24" s="15">
        <f>H24+J24-M24</f>
        <v>27.5</v>
      </c>
      <c r="L24" s="13"/>
      <c r="M24" s="15">
        <f>H24*L24</f>
        <v>0</v>
      </c>
    </row>
    <row r="25" spans="1:16" x14ac:dyDescent="0.25">
      <c r="A25">
        <f t="shared" si="0"/>
        <v>21</v>
      </c>
      <c r="B25" s="1">
        <v>41580</v>
      </c>
      <c r="C25" s="1"/>
      <c r="D25" s="13" t="s">
        <v>126</v>
      </c>
      <c r="E25" s="13" t="s">
        <v>127</v>
      </c>
      <c r="F25" t="s">
        <v>87</v>
      </c>
      <c r="H25" s="3">
        <v>120.65</v>
      </c>
      <c r="I25" s="2">
        <v>0.21</v>
      </c>
      <c r="J25" s="3">
        <f>H25*I25</f>
        <v>25.336500000000001</v>
      </c>
      <c r="K25" s="3">
        <f>H25+J25-M25</f>
        <v>145.98650000000001</v>
      </c>
      <c r="L25" s="3"/>
      <c r="M25" s="3">
        <f>H25*L25</f>
        <v>0</v>
      </c>
      <c r="N25" s="8" t="s">
        <v>36</v>
      </c>
      <c r="O25" s="8" t="s">
        <v>9</v>
      </c>
      <c r="P25" s="8" t="s">
        <v>38</v>
      </c>
    </row>
    <row r="26" spans="1:16" s="13" customFormat="1" x14ac:dyDescent="0.25">
      <c r="A26" s="13">
        <f t="shared" si="0"/>
        <v>22</v>
      </c>
      <c r="B26" s="1">
        <v>41581</v>
      </c>
      <c r="C26" s="1"/>
      <c r="D26" s="13" t="s">
        <v>120</v>
      </c>
      <c r="E26" s="13" t="s">
        <v>128</v>
      </c>
      <c r="F26"/>
      <c r="G26" s="11"/>
      <c r="H26" s="3">
        <v>41.32</v>
      </c>
      <c r="I26" s="2">
        <v>0.21</v>
      </c>
      <c r="J26" s="3">
        <f>H26*I26</f>
        <v>8.6771999999999991</v>
      </c>
      <c r="K26" s="3">
        <f>H26+J26-M26</f>
        <v>49.997199999999999</v>
      </c>
      <c r="L26" s="3"/>
      <c r="M26" s="3">
        <f>H26*L26</f>
        <v>0</v>
      </c>
      <c r="N26" s="8"/>
      <c r="O26" s="8"/>
      <c r="P26" s="8"/>
    </row>
    <row r="27" spans="1:16" s="13" customFormat="1" x14ac:dyDescent="0.25">
      <c r="A27" s="13">
        <f t="shared" si="0"/>
        <v>23</v>
      </c>
      <c r="B27" s="1">
        <v>41583</v>
      </c>
      <c r="C27" s="1"/>
      <c r="D27" s="13" t="s">
        <v>129</v>
      </c>
      <c r="E27" s="13" t="s">
        <v>130</v>
      </c>
      <c r="F27" t="s">
        <v>87</v>
      </c>
      <c r="G27" s="11"/>
      <c r="H27" s="3">
        <v>312.77</v>
      </c>
      <c r="I27" s="2">
        <v>0.21</v>
      </c>
      <c r="J27" s="3">
        <f>H27*I27</f>
        <v>65.681699999999992</v>
      </c>
      <c r="K27" s="3">
        <f>H27+J27-M27</f>
        <v>378.45169999999996</v>
      </c>
      <c r="L27" s="3"/>
      <c r="M27" s="3">
        <f>H27*L27</f>
        <v>0</v>
      </c>
      <c r="N27" s="8"/>
      <c r="O27" s="8"/>
      <c r="P27" s="8"/>
    </row>
    <row r="28" spans="1:16" s="13" customFormat="1" x14ac:dyDescent="0.25">
      <c r="A28" s="13">
        <f t="shared" si="0"/>
        <v>24</v>
      </c>
      <c r="B28" s="18">
        <v>41583</v>
      </c>
      <c r="C28" s="18"/>
      <c r="D28" s="13" t="s">
        <v>59</v>
      </c>
      <c r="E28" s="13" t="s">
        <v>113</v>
      </c>
      <c r="F28" s="13" t="s">
        <v>87</v>
      </c>
      <c r="G28" s="14"/>
      <c r="H28" s="15">
        <v>66.69</v>
      </c>
      <c r="I28" s="16">
        <v>0.21</v>
      </c>
      <c r="J28" s="3">
        <f>H28*I28</f>
        <v>14.004899999999999</v>
      </c>
      <c r="K28" s="15">
        <f>H28+J28-M28</f>
        <v>80.69489999999999</v>
      </c>
      <c r="L28" s="15"/>
      <c r="M28" s="15">
        <f>H28*L28</f>
        <v>0</v>
      </c>
      <c r="N28" s="17"/>
      <c r="O28" s="17"/>
      <c r="P28" s="17"/>
    </row>
    <row r="29" spans="1:16" x14ac:dyDescent="0.25">
      <c r="A29">
        <f t="shared" si="0"/>
        <v>25</v>
      </c>
      <c r="B29" s="1">
        <v>41583</v>
      </c>
      <c r="D29" s="13" t="s">
        <v>59</v>
      </c>
      <c r="E29" t="s">
        <v>130</v>
      </c>
      <c r="F29" t="s">
        <v>87</v>
      </c>
      <c r="H29" s="15">
        <v>82.64</v>
      </c>
      <c r="I29" s="16">
        <v>0.21</v>
      </c>
      <c r="J29" s="15">
        <f>H29*I29</f>
        <v>17.354399999999998</v>
      </c>
      <c r="K29" s="15">
        <f>H29+J29-M29</f>
        <v>99.994399999999999</v>
      </c>
      <c r="M29" s="15">
        <f>H29*L29</f>
        <v>0</v>
      </c>
      <c r="N29" s="17"/>
      <c r="O29" s="17"/>
      <c r="P29" s="17"/>
    </row>
    <row r="30" spans="1:16" x14ac:dyDescent="0.25">
      <c r="A30">
        <f t="shared" si="0"/>
        <v>26</v>
      </c>
      <c r="B30" s="1">
        <v>41583</v>
      </c>
      <c r="D30" s="13" t="s">
        <v>158</v>
      </c>
      <c r="E30" t="s">
        <v>54</v>
      </c>
      <c r="H30" s="15">
        <v>75.349999999999994</v>
      </c>
      <c r="I30" s="16">
        <v>0.21</v>
      </c>
      <c r="J30" s="15">
        <f>H30*I30</f>
        <v>15.823499999999997</v>
      </c>
      <c r="K30" s="15">
        <f>H30+J30-M30</f>
        <v>91.17349999999999</v>
      </c>
      <c r="M30" s="15">
        <f>H30*L30</f>
        <v>0</v>
      </c>
    </row>
    <row r="31" spans="1:16" x14ac:dyDescent="0.25">
      <c r="A31">
        <f t="shared" si="0"/>
        <v>27</v>
      </c>
      <c r="B31" s="1">
        <v>41584</v>
      </c>
      <c r="C31" s="12"/>
      <c r="D31" s="13" t="s">
        <v>141</v>
      </c>
      <c r="E31" s="13" t="s">
        <v>49</v>
      </c>
      <c r="H31" s="15">
        <v>76.09</v>
      </c>
      <c r="I31" s="16">
        <v>0.21</v>
      </c>
      <c r="J31" s="3">
        <f>H31*I31</f>
        <v>15.978899999999999</v>
      </c>
      <c r="K31" s="15">
        <f>H31+J31-M31</f>
        <v>92.068899999999999</v>
      </c>
      <c r="M31" s="15">
        <f>H31*L31</f>
        <v>0</v>
      </c>
    </row>
    <row r="32" spans="1:16" x14ac:dyDescent="0.25">
      <c r="A32">
        <f t="shared" si="0"/>
        <v>28</v>
      </c>
      <c r="B32" s="1">
        <v>41585</v>
      </c>
      <c r="C32" s="12"/>
      <c r="D32" s="13" t="s">
        <v>139</v>
      </c>
      <c r="E32" s="13" t="s">
        <v>54</v>
      </c>
      <c r="H32" s="15">
        <v>133.44</v>
      </c>
      <c r="I32" s="16">
        <v>0.21</v>
      </c>
      <c r="J32" s="3">
        <f>H32*I32</f>
        <v>28.022399999999998</v>
      </c>
      <c r="K32" s="15">
        <f>H32+J32-M32</f>
        <v>161.4624</v>
      </c>
      <c r="M32" s="15">
        <f>H32*L32</f>
        <v>0</v>
      </c>
    </row>
    <row r="33" spans="1:16" x14ac:dyDescent="0.25">
      <c r="A33">
        <f t="shared" si="0"/>
        <v>29</v>
      </c>
      <c r="B33" s="1">
        <v>41586</v>
      </c>
      <c r="C33" s="12"/>
      <c r="D33" s="13" t="s">
        <v>56</v>
      </c>
      <c r="E33" s="13" t="s">
        <v>55</v>
      </c>
      <c r="H33" s="15">
        <v>23</v>
      </c>
      <c r="I33" s="16">
        <v>0.21</v>
      </c>
      <c r="J33" s="15">
        <f>H33*I33</f>
        <v>4.83</v>
      </c>
      <c r="K33" s="15">
        <f>H33+J33-M33</f>
        <v>27.83</v>
      </c>
      <c r="M33" s="15">
        <f>H33*L33</f>
        <v>0</v>
      </c>
      <c r="N33" s="17"/>
      <c r="O33" s="17"/>
      <c r="P33" s="17"/>
    </row>
    <row r="34" spans="1:16" s="13" customFormat="1" x14ac:dyDescent="0.25">
      <c r="A34" s="13">
        <f t="shared" si="0"/>
        <v>30</v>
      </c>
      <c r="B34" s="1">
        <v>41587</v>
      </c>
      <c r="C34"/>
      <c r="D34" s="13" t="s">
        <v>59</v>
      </c>
      <c r="E34" t="s">
        <v>88</v>
      </c>
      <c r="F34" t="s">
        <v>87</v>
      </c>
      <c r="G34" s="11"/>
      <c r="H34" s="15">
        <v>16.93</v>
      </c>
      <c r="I34" s="16">
        <v>0.21</v>
      </c>
      <c r="J34" s="15">
        <f>H34*I34</f>
        <v>3.5552999999999999</v>
      </c>
      <c r="K34" s="15">
        <f>H34+J34-M34</f>
        <v>20.485299999999999</v>
      </c>
      <c r="L34"/>
      <c r="M34" s="15">
        <f>H34*L34</f>
        <v>0</v>
      </c>
      <c r="N34" s="8"/>
      <c r="O34" s="8"/>
      <c r="P34" s="8"/>
    </row>
    <row r="35" spans="1:16" x14ac:dyDescent="0.25">
      <c r="A35">
        <f t="shared" si="0"/>
        <v>31</v>
      </c>
      <c r="B35" s="1">
        <v>41589</v>
      </c>
      <c r="C35" s="12"/>
      <c r="D35" s="13" t="s">
        <v>136</v>
      </c>
      <c r="E35" s="13" t="s">
        <v>137</v>
      </c>
      <c r="H35" s="15">
        <v>16.45</v>
      </c>
      <c r="I35" s="16">
        <v>0.21</v>
      </c>
      <c r="J35" s="3">
        <f>H35*I35</f>
        <v>3.4544999999999999</v>
      </c>
      <c r="K35" s="15">
        <f>H35+J35-M35</f>
        <v>19.904499999999999</v>
      </c>
      <c r="M35" s="15">
        <f>H35*L35</f>
        <v>0</v>
      </c>
    </row>
    <row r="36" spans="1:16" x14ac:dyDescent="0.25">
      <c r="A36">
        <f t="shared" si="0"/>
        <v>32</v>
      </c>
      <c r="B36" s="1">
        <v>41589</v>
      </c>
      <c r="C36" s="12"/>
      <c r="D36" s="13" t="s">
        <v>142</v>
      </c>
      <c r="E36" s="13" t="s">
        <v>49</v>
      </c>
      <c r="H36" s="15">
        <v>71.91</v>
      </c>
      <c r="I36" s="16">
        <v>0.21</v>
      </c>
      <c r="J36" s="3">
        <f>H36*I36</f>
        <v>15.101099999999999</v>
      </c>
      <c r="K36" s="15">
        <f>H36+J36-M36</f>
        <v>87.011099999999999</v>
      </c>
      <c r="M36" s="15">
        <f>H36*L36</f>
        <v>0</v>
      </c>
    </row>
    <row r="37" spans="1:16" x14ac:dyDescent="0.25">
      <c r="A37">
        <f t="shared" si="0"/>
        <v>33</v>
      </c>
      <c r="B37" s="1">
        <v>41590</v>
      </c>
      <c r="D37" s="13" t="s">
        <v>59</v>
      </c>
      <c r="E37" t="s">
        <v>105</v>
      </c>
      <c r="F37" t="s">
        <v>87</v>
      </c>
      <c r="H37" s="15">
        <v>141.28</v>
      </c>
      <c r="I37" s="16">
        <v>0.21</v>
      </c>
      <c r="J37" s="15">
        <f>H37*I37</f>
        <v>29.668799999999997</v>
      </c>
      <c r="K37" s="15">
        <f>H37+J37-M37</f>
        <v>170.94880000000001</v>
      </c>
      <c r="M37" s="15">
        <f>H37*L37</f>
        <v>0</v>
      </c>
    </row>
    <row r="38" spans="1:16" x14ac:dyDescent="0.25">
      <c r="A38">
        <f t="shared" si="0"/>
        <v>34</v>
      </c>
      <c r="B38" s="18">
        <v>41590</v>
      </c>
      <c r="C38" s="18"/>
      <c r="D38" s="13" t="s">
        <v>59</v>
      </c>
      <c r="E38" s="13" t="s">
        <v>88</v>
      </c>
      <c r="F38" s="13" t="s">
        <v>87</v>
      </c>
      <c r="G38" s="14"/>
      <c r="H38" s="15">
        <v>101.64</v>
      </c>
      <c r="I38" s="16">
        <v>0.21</v>
      </c>
      <c r="J38" s="3">
        <f>H38*I38</f>
        <v>21.3444</v>
      </c>
      <c r="K38" s="15">
        <f>H38+J38-M38</f>
        <v>122.98439999999999</v>
      </c>
      <c r="L38" s="13"/>
      <c r="M38" s="15">
        <f>H38*L38</f>
        <v>0</v>
      </c>
    </row>
    <row r="39" spans="1:16" x14ac:dyDescent="0.25">
      <c r="A39">
        <f t="shared" si="0"/>
        <v>35</v>
      </c>
      <c r="B39" s="1">
        <v>41591</v>
      </c>
      <c r="C39" s="12"/>
      <c r="D39" s="13" t="s">
        <v>143</v>
      </c>
      <c r="E39" s="13" t="s">
        <v>49</v>
      </c>
      <c r="H39" s="15">
        <v>72.989999999999995</v>
      </c>
      <c r="I39" s="16">
        <v>0.21</v>
      </c>
      <c r="J39" s="3">
        <f>H39*I39</f>
        <v>15.327899999999998</v>
      </c>
      <c r="K39" s="15">
        <f>H39+J39-M39</f>
        <v>88.317899999999995</v>
      </c>
      <c r="M39" s="15">
        <f>H39*L39</f>
        <v>0</v>
      </c>
    </row>
    <row r="40" spans="1:16" x14ac:dyDescent="0.25">
      <c r="A40">
        <f t="shared" si="0"/>
        <v>36</v>
      </c>
      <c r="B40" s="1">
        <v>41593</v>
      </c>
      <c r="C40" s="12"/>
      <c r="D40" s="13" t="s">
        <v>59</v>
      </c>
      <c r="E40" s="13" t="s">
        <v>140</v>
      </c>
      <c r="F40" t="s">
        <v>87</v>
      </c>
      <c r="H40" s="15">
        <v>87.81</v>
      </c>
      <c r="I40" s="16">
        <v>0.21</v>
      </c>
      <c r="J40" s="3">
        <f>H40*I40</f>
        <v>18.440100000000001</v>
      </c>
      <c r="K40" s="15">
        <f>H40+J40-M40</f>
        <v>106.2501</v>
      </c>
      <c r="M40" s="15">
        <f>H40*L40</f>
        <v>0</v>
      </c>
      <c r="P40" s="8" t="s">
        <v>138</v>
      </c>
    </row>
    <row r="41" spans="1:16" x14ac:dyDescent="0.25">
      <c r="A41">
        <f t="shared" si="0"/>
        <v>37</v>
      </c>
      <c r="B41" s="1">
        <v>41593</v>
      </c>
      <c r="C41" s="12"/>
      <c r="D41" s="13" t="s">
        <v>144</v>
      </c>
      <c r="E41" s="13" t="s">
        <v>49</v>
      </c>
      <c r="H41" s="15">
        <v>42</v>
      </c>
      <c r="I41" s="16">
        <v>0.21</v>
      </c>
      <c r="J41" s="15">
        <f>H41*I41</f>
        <v>8.82</v>
      </c>
      <c r="K41" s="15">
        <f>H41+J41-M41</f>
        <v>50.82</v>
      </c>
      <c r="M41" s="15">
        <f>H41*L41</f>
        <v>0</v>
      </c>
    </row>
    <row r="42" spans="1:16" s="13" customFormat="1" x14ac:dyDescent="0.25">
      <c r="A42" s="13">
        <f t="shared" si="0"/>
        <v>38</v>
      </c>
      <c r="B42" s="18">
        <v>41600</v>
      </c>
      <c r="D42" s="13" t="s">
        <v>59</v>
      </c>
      <c r="E42" s="13" t="s">
        <v>130</v>
      </c>
      <c r="F42" s="13" t="s">
        <v>87</v>
      </c>
      <c r="G42" s="14"/>
      <c r="H42" s="15">
        <v>235.27</v>
      </c>
      <c r="I42" s="16">
        <v>0.21</v>
      </c>
      <c r="J42" s="15">
        <f>H42*I42</f>
        <v>49.406700000000001</v>
      </c>
      <c r="K42" s="15">
        <f>H42+J42-M42</f>
        <v>284.67669999999998</v>
      </c>
      <c r="M42" s="15">
        <f>H42*L42</f>
        <v>0</v>
      </c>
      <c r="N42" s="8"/>
      <c r="O42" s="8"/>
      <c r="P42" s="8"/>
    </row>
    <row r="43" spans="1:16" x14ac:dyDescent="0.25">
      <c r="A43">
        <f t="shared" si="0"/>
        <v>39</v>
      </c>
      <c r="B43" s="1">
        <v>41600</v>
      </c>
      <c r="D43" s="13" t="s">
        <v>59</v>
      </c>
      <c r="E43" s="13" t="s">
        <v>88</v>
      </c>
      <c r="F43" t="s">
        <v>87</v>
      </c>
      <c r="H43" s="15">
        <v>151.46</v>
      </c>
      <c r="I43" s="16">
        <v>0.21</v>
      </c>
      <c r="J43" s="15">
        <f>H43*I43</f>
        <v>31.8066</v>
      </c>
      <c r="K43" s="15">
        <f>H43+J43-M43</f>
        <v>183.26660000000001</v>
      </c>
      <c r="M43" s="15">
        <f>H43*L43</f>
        <v>0</v>
      </c>
      <c r="N43" s="17"/>
      <c r="O43" s="17"/>
      <c r="P43" s="17"/>
    </row>
    <row r="44" spans="1:16" x14ac:dyDescent="0.25">
      <c r="A44">
        <f t="shared" si="0"/>
        <v>40</v>
      </c>
      <c r="B44" s="1">
        <v>41602</v>
      </c>
      <c r="D44" s="13" t="s">
        <v>59</v>
      </c>
      <c r="E44" s="13" t="s">
        <v>122</v>
      </c>
      <c r="F44" t="s">
        <v>87</v>
      </c>
      <c r="H44" s="15">
        <v>119.83</v>
      </c>
      <c r="I44" s="16">
        <v>0.21</v>
      </c>
      <c r="J44" s="15">
        <f>H44*I44</f>
        <v>25.164299999999997</v>
      </c>
      <c r="K44" s="15">
        <f>H44+J44-M44</f>
        <v>144.99430000000001</v>
      </c>
      <c r="M44" s="15">
        <f>H44*L44</f>
        <v>0</v>
      </c>
    </row>
    <row r="45" spans="1:16" x14ac:dyDescent="0.25">
      <c r="A45">
        <f t="shared" si="0"/>
        <v>41</v>
      </c>
      <c r="B45" s="1">
        <v>41603</v>
      </c>
      <c r="D45" s="13" t="s">
        <v>59</v>
      </c>
      <c r="E45" s="13" t="s">
        <v>146</v>
      </c>
      <c r="F45" t="s">
        <v>87</v>
      </c>
      <c r="H45" s="15">
        <v>409.3</v>
      </c>
      <c r="I45" s="16">
        <v>0.21</v>
      </c>
      <c r="J45" s="15">
        <f>H45*I45</f>
        <v>85.953000000000003</v>
      </c>
      <c r="K45" s="15">
        <f>H45+J45-M45</f>
        <v>495.25300000000004</v>
      </c>
      <c r="M45" s="15">
        <f>H45*L45</f>
        <v>0</v>
      </c>
    </row>
    <row r="46" spans="1:16" x14ac:dyDescent="0.25">
      <c r="A46">
        <f t="shared" si="0"/>
        <v>42</v>
      </c>
      <c r="B46" s="1">
        <v>41603</v>
      </c>
      <c r="D46" s="13" t="s">
        <v>155</v>
      </c>
      <c r="E46" s="13" t="s">
        <v>49</v>
      </c>
      <c r="H46" s="15">
        <v>37.5</v>
      </c>
      <c r="I46" s="16">
        <v>0.21</v>
      </c>
      <c r="J46" s="15">
        <f>H46*I46</f>
        <v>7.875</v>
      </c>
      <c r="K46" s="15">
        <f>H46+J46-M46</f>
        <v>45.375</v>
      </c>
      <c r="M46" s="15">
        <f>H46*L46</f>
        <v>0</v>
      </c>
    </row>
    <row r="47" spans="1:16" x14ac:dyDescent="0.25">
      <c r="A47">
        <f t="shared" si="0"/>
        <v>43</v>
      </c>
      <c r="B47" s="1">
        <v>41605</v>
      </c>
      <c r="D47" s="13" t="s">
        <v>59</v>
      </c>
      <c r="E47" s="13" t="s">
        <v>145</v>
      </c>
      <c r="F47" t="s">
        <v>87</v>
      </c>
      <c r="H47" s="15">
        <v>1350.14</v>
      </c>
      <c r="I47" s="16">
        <v>0.21</v>
      </c>
      <c r="J47" s="15">
        <f>H47*I47</f>
        <v>283.52940000000001</v>
      </c>
      <c r="K47" s="15">
        <f>H47+J47-M47</f>
        <v>1633.6694000000002</v>
      </c>
      <c r="M47" s="15">
        <f>H47*L47</f>
        <v>0</v>
      </c>
      <c r="N47" s="17"/>
      <c r="O47" s="17"/>
      <c r="P47" s="17"/>
    </row>
    <row r="48" spans="1:16" x14ac:dyDescent="0.25">
      <c r="A48">
        <f t="shared" si="0"/>
        <v>44</v>
      </c>
      <c r="B48" s="1">
        <v>41605</v>
      </c>
      <c r="D48" s="13" t="s">
        <v>134</v>
      </c>
      <c r="E48" s="13" t="s">
        <v>49</v>
      </c>
      <c r="H48" s="15">
        <v>72</v>
      </c>
      <c r="I48" s="16">
        <v>0.21</v>
      </c>
      <c r="J48" s="15">
        <f>H48*I48</f>
        <v>15.12</v>
      </c>
      <c r="K48" s="15">
        <f>H48+J48-M48</f>
        <v>87.12</v>
      </c>
      <c r="M48" s="15">
        <f>H48*L48</f>
        <v>0</v>
      </c>
    </row>
    <row r="49" spans="1:13" x14ac:dyDescent="0.25">
      <c r="A49">
        <f t="shared" si="0"/>
        <v>45</v>
      </c>
      <c r="B49" s="1">
        <v>41605</v>
      </c>
      <c r="D49" s="13" t="s">
        <v>139</v>
      </c>
      <c r="E49" s="13" t="s">
        <v>54</v>
      </c>
      <c r="H49" s="15">
        <v>136.47</v>
      </c>
      <c r="I49" s="16">
        <v>0.21</v>
      </c>
      <c r="J49" s="15">
        <f>H49*I49</f>
        <v>28.6587</v>
      </c>
      <c r="K49" s="15">
        <f>H49+J49-M49</f>
        <v>165.12870000000001</v>
      </c>
      <c r="M49" s="15">
        <f>H49*L49</f>
        <v>0</v>
      </c>
    </row>
    <row r="50" spans="1:13" x14ac:dyDescent="0.25">
      <c r="A50">
        <f t="shared" si="0"/>
        <v>46</v>
      </c>
      <c r="B50" s="1">
        <v>41605</v>
      </c>
      <c r="D50" s="13" t="s">
        <v>153</v>
      </c>
      <c r="E50" s="13" t="s">
        <v>49</v>
      </c>
      <c r="H50" s="15">
        <v>72</v>
      </c>
      <c r="I50" s="16">
        <v>0.21</v>
      </c>
      <c r="J50" s="15">
        <f>H50*I50</f>
        <v>15.12</v>
      </c>
      <c r="K50" s="15">
        <f>H50+J50-M50</f>
        <v>87.12</v>
      </c>
      <c r="M50" s="15">
        <f>H50*L50</f>
        <v>0</v>
      </c>
    </row>
    <row r="51" spans="1:13" x14ac:dyDescent="0.25">
      <c r="A51">
        <f t="shared" si="0"/>
        <v>47</v>
      </c>
      <c r="B51" s="1">
        <v>41606</v>
      </c>
      <c r="D51" s="13" t="s">
        <v>154</v>
      </c>
      <c r="E51" s="13" t="s">
        <v>49</v>
      </c>
      <c r="H51" s="15">
        <v>72</v>
      </c>
      <c r="I51" s="16">
        <v>0.21</v>
      </c>
      <c r="J51" s="15">
        <f>H51*I51</f>
        <v>15.12</v>
      </c>
      <c r="K51" s="15">
        <f>H51+J51-M51</f>
        <v>87.12</v>
      </c>
      <c r="M51" s="15">
        <f>H51*L51</f>
        <v>0</v>
      </c>
    </row>
    <row r="52" spans="1:13" x14ac:dyDescent="0.25">
      <c r="A52">
        <f t="shared" si="0"/>
        <v>48</v>
      </c>
      <c r="B52" s="1">
        <v>41607</v>
      </c>
      <c r="D52" s="13" t="s">
        <v>59</v>
      </c>
      <c r="E52" t="s">
        <v>88</v>
      </c>
      <c r="F52" t="s">
        <v>87</v>
      </c>
      <c r="H52" s="15">
        <v>22.6</v>
      </c>
      <c r="I52" s="16">
        <v>0.21</v>
      </c>
      <c r="J52" s="15">
        <f>H52*I52</f>
        <v>4.7460000000000004</v>
      </c>
      <c r="K52" s="15">
        <f>H52+J52-M52</f>
        <v>27.346000000000004</v>
      </c>
      <c r="M52" s="15">
        <f>H52*L52</f>
        <v>0</v>
      </c>
    </row>
    <row r="53" spans="1:13" x14ac:dyDescent="0.25">
      <c r="A53">
        <f t="shared" si="0"/>
        <v>49</v>
      </c>
      <c r="B53" s="1">
        <v>41607</v>
      </c>
      <c r="D53" s="13" t="s">
        <v>59</v>
      </c>
      <c r="E53" t="s">
        <v>88</v>
      </c>
      <c r="F53" t="s">
        <v>87</v>
      </c>
      <c r="H53" s="15">
        <v>230.08</v>
      </c>
      <c r="I53" s="16">
        <v>0.21</v>
      </c>
      <c r="J53" s="15">
        <f>H53*I53</f>
        <v>48.316800000000001</v>
      </c>
      <c r="K53" s="15">
        <f>H53+J53-M53</f>
        <v>278.39679999999998</v>
      </c>
      <c r="M53" s="15">
        <f>H53*L53</f>
        <v>0</v>
      </c>
    </row>
    <row r="54" spans="1:13" x14ac:dyDescent="0.25">
      <c r="A54">
        <f t="shared" si="0"/>
        <v>50</v>
      </c>
      <c r="B54" s="1">
        <v>41608</v>
      </c>
      <c r="D54" s="13" t="s">
        <v>59</v>
      </c>
      <c r="E54" t="s">
        <v>164</v>
      </c>
      <c r="F54" t="s">
        <v>87</v>
      </c>
      <c r="H54" s="15">
        <v>11.9</v>
      </c>
      <c r="I54" s="16">
        <v>0.21</v>
      </c>
      <c r="J54" s="15">
        <f>H54*I54</f>
        <v>2.4990000000000001</v>
      </c>
      <c r="K54" s="15">
        <f>H54+J54-M54</f>
        <v>14.399000000000001</v>
      </c>
      <c r="M54" s="15">
        <f>H54*L54</f>
        <v>0</v>
      </c>
    </row>
    <row r="55" spans="1:13" x14ac:dyDescent="0.25">
      <c r="A55">
        <f t="shared" si="0"/>
        <v>51</v>
      </c>
      <c r="B55" s="1">
        <v>41609</v>
      </c>
      <c r="D55" s="13" t="s">
        <v>157</v>
      </c>
      <c r="E55" t="s">
        <v>63</v>
      </c>
      <c r="H55" s="15">
        <v>49.9</v>
      </c>
      <c r="I55" s="16">
        <v>0.21</v>
      </c>
      <c r="J55" s="15">
        <f>H55*I55</f>
        <v>10.478999999999999</v>
      </c>
      <c r="K55" s="15">
        <f>H55+J55-M55</f>
        <v>60.378999999999998</v>
      </c>
      <c r="M55" s="15">
        <f>H55*L55</f>
        <v>0</v>
      </c>
    </row>
    <row r="56" spans="1:13" x14ac:dyDescent="0.25">
      <c r="A56">
        <f t="shared" si="0"/>
        <v>52</v>
      </c>
      <c r="B56" s="1">
        <v>41609</v>
      </c>
      <c r="D56" s="13" t="s">
        <v>117</v>
      </c>
      <c r="E56" t="s">
        <v>63</v>
      </c>
      <c r="H56" s="15">
        <v>27.5</v>
      </c>
      <c r="J56" s="15">
        <f>H56*I56</f>
        <v>0</v>
      </c>
      <c r="K56" s="15">
        <f>H56+J56-M56</f>
        <v>27.5</v>
      </c>
      <c r="M56" s="15">
        <f>H56*L56</f>
        <v>0</v>
      </c>
    </row>
    <row r="57" spans="1:13" x14ac:dyDescent="0.25">
      <c r="A57">
        <f t="shared" si="0"/>
        <v>53</v>
      </c>
      <c r="B57" s="1">
        <v>41611</v>
      </c>
      <c r="D57" s="13" t="s">
        <v>159</v>
      </c>
      <c r="E57" t="s">
        <v>160</v>
      </c>
      <c r="H57" s="15">
        <v>101.29</v>
      </c>
      <c r="I57" s="16">
        <v>0.21</v>
      </c>
      <c r="J57" s="15">
        <f>H57*I57</f>
        <v>21.270900000000001</v>
      </c>
      <c r="K57" s="15">
        <f>H57+J57-M57</f>
        <v>122.5609</v>
      </c>
      <c r="M57" s="15">
        <f>H57*L57</f>
        <v>0</v>
      </c>
    </row>
    <row r="58" spans="1:13" x14ac:dyDescent="0.25">
      <c r="A58">
        <f t="shared" si="0"/>
        <v>54</v>
      </c>
      <c r="B58" s="1">
        <v>41616</v>
      </c>
      <c r="D58" s="13" t="s">
        <v>56</v>
      </c>
      <c r="E58" t="s">
        <v>55</v>
      </c>
      <c r="H58" s="15">
        <v>23</v>
      </c>
      <c r="I58" s="16">
        <v>0.21</v>
      </c>
      <c r="J58" s="15">
        <f>H58*I58</f>
        <v>4.83</v>
      </c>
      <c r="K58" s="15">
        <f>H58+J58-M58</f>
        <v>27.83</v>
      </c>
      <c r="M58" s="15">
        <f>H58*L58</f>
        <v>0</v>
      </c>
    </row>
    <row r="59" spans="1:13" x14ac:dyDescent="0.25">
      <c r="A59">
        <f t="shared" si="0"/>
        <v>55</v>
      </c>
      <c r="B59" s="1">
        <v>41617</v>
      </c>
      <c r="D59" s="13" t="s">
        <v>59</v>
      </c>
      <c r="E59" t="s">
        <v>88</v>
      </c>
      <c r="F59" t="s">
        <v>87</v>
      </c>
      <c r="H59" s="15">
        <v>27.8</v>
      </c>
      <c r="I59" s="16">
        <v>0.21</v>
      </c>
      <c r="J59" s="15">
        <f>H59*I59</f>
        <v>5.8380000000000001</v>
      </c>
      <c r="K59" s="15">
        <f>H59+J59-M59</f>
        <v>33.637999999999998</v>
      </c>
      <c r="M59" s="15">
        <f>H59*L59</f>
        <v>0</v>
      </c>
    </row>
    <row r="60" spans="1:13" x14ac:dyDescent="0.25">
      <c r="A60">
        <f t="shared" si="0"/>
        <v>56</v>
      </c>
      <c r="B60" s="1">
        <v>41620</v>
      </c>
      <c r="D60" t="s">
        <v>59</v>
      </c>
      <c r="E60" t="s">
        <v>88</v>
      </c>
      <c r="F60" t="s">
        <v>87</v>
      </c>
      <c r="H60">
        <v>81.75</v>
      </c>
      <c r="I60" s="16">
        <v>0.21</v>
      </c>
      <c r="J60" s="15">
        <f>H60*I60</f>
        <v>17.1675</v>
      </c>
      <c r="K60" s="15">
        <f>H60+J60-M60</f>
        <v>98.917500000000004</v>
      </c>
      <c r="M60" s="15">
        <f>H60*L60</f>
        <v>0</v>
      </c>
    </row>
    <row r="61" spans="1:13" x14ac:dyDescent="0.25">
      <c r="A61">
        <f t="shared" si="0"/>
        <v>57</v>
      </c>
      <c r="B61" s="1">
        <v>41620</v>
      </c>
      <c r="D61" s="13" t="s">
        <v>59</v>
      </c>
      <c r="E61" t="s">
        <v>88</v>
      </c>
      <c r="F61" t="s">
        <v>87</v>
      </c>
      <c r="H61" s="15">
        <v>73.95</v>
      </c>
      <c r="I61" s="16">
        <v>0.21</v>
      </c>
      <c r="J61" s="15">
        <f>H61*I61</f>
        <v>15.529500000000001</v>
      </c>
      <c r="K61" s="15">
        <f>H61+J61-M61</f>
        <v>89.479500000000002</v>
      </c>
      <c r="M61" s="15">
        <f>H61*L61</f>
        <v>0</v>
      </c>
    </row>
    <row r="62" spans="1:13" x14ac:dyDescent="0.25">
      <c r="A62">
        <f t="shared" si="0"/>
        <v>58</v>
      </c>
      <c r="B62" s="1">
        <v>41622</v>
      </c>
      <c r="D62" s="13" t="s">
        <v>159</v>
      </c>
      <c r="E62" t="s">
        <v>161</v>
      </c>
      <c r="H62" s="15">
        <v>27.11</v>
      </c>
      <c r="I62" s="16">
        <v>0.21</v>
      </c>
      <c r="J62" s="15">
        <f>H62*I62</f>
        <v>5.6930999999999994</v>
      </c>
      <c r="K62" s="15">
        <f>H62+J62-M62</f>
        <v>32.803100000000001</v>
      </c>
      <c r="M62" s="15">
        <f>H62*L62</f>
        <v>0</v>
      </c>
    </row>
    <row r="63" spans="1:13" x14ac:dyDescent="0.25">
      <c r="A63">
        <f t="shared" si="0"/>
        <v>59</v>
      </c>
      <c r="B63" s="23">
        <v>41625</v>
      </c>
      <c r="C63" s="25"/>
      <c r="D63" s="24" t="s">
        <v>59</v>
      </c>
      <c r="E63" s="25" t="s">
        <v>88</v>
      </c>
      <c r="F63" s="25" t="s">
        <v>87</v>
      </c>
      <c r="G63" s="32"/>
      <c r="H63" s="26">
        <v>88.59</v>
      </c>
      <c r="I63" s="33">
        <v>0.21</v>
      </c>
      <c r="J63" s="26">
        <f>H63*I63</f>
        <v>18.603899999999999</v>
      </c>
      <c r="K63" s="26">
        <f>H63+J63-M63</f>
        <v>107.1939</v>
      </c>
      <c r="L63" s="25"/>
      <c r="M63" s="26">
        <f>H63*L63</f>
        <v>0</v>
      </c>
    </row>
    <row r="64" spans="1:13" x14ac:dyDescent="0.25">
      <c r="A64">
        <f t="shared" si="0"/>
        <v>60</v>
      </c>
      <c r="B64" s="23">
        <v>41627</v>
      </c>
      <c r="C64" s="25"/>
      <c r="D64" s="24" t="s">
        <v>59</v>
      </c>
      <c r="E64" s="25" t="s">
        <v>88</v>
      </c>
      <c r="F64" s="25" t="s">
        <v>87</v>
      </c>
      <c r="G64" s="32"/>
      <c r="H64" s="26">
        <v>28.67</v>
      </c>
      <c r="I64" s="33">
        <v>0.21</v>
      </c>
      <c r="J64" s="26">
        <f>H64*I64</f>
        <v>6.0206999999999997</v>
      </c>
      <c r="K64" s="26">
        <f>H64+J64-M64</f>
        <v>34.6907</v>
      </c>
      <c r="L64" s="25"/>
      <c r="M64" s="26">
        <f>H64*L64</f>
        <v>0</v>
      </c>
    </row>
    <row r="65" spans="1:13" x14ac:dyDescent="0.25">
      <c r="A65">
        <f t="shared" si="0"/>
        <v>61</v>
      </c>
      <c r="B65" s="1">
        <v>41617</v>
      </c>
      <c r="D65" s="13" t="s">
        <v>162</v>
      </c>
      <c r="E65" t="s">
        <v>49</v>
      </c>
      <c r="H65" s="15">
        <v>50</v>
      </c>
      <c r="I65" s="16">
        <v>0.21</v>
      </c>
      <c r="J65" s="15">
        <f>H65*I65</f>
        <v>10.5</v>
      </c>
      <c r="K65" s="15">
        <f>H65+J65-M65</f>
        <v>60.5</v>
      </c>
      <c r="M65" s="15">
        <f>H65*L65</f>
        <v>0</v>
      </c>
    </row>
    <row r="66" spans="1:13" x14ac:dyDescent="0.25">
      <c r="A66">
        <f t="shared" si="0"/>
        <v>62</v>
      </c>
      <c r="B66" s="23">
        <v>41634</v>
      </c>
      <c r="C66" s="25"/>
      <c r="D66" s="24" t="s">
        <v>59</v>
      </c>
      <c r="E66" s="25" t="s">
        <v>88</v>
      </c>
      <c r="F66" s="25" t="s">
        <v>87</v>
      </c>
      <c r="G66" s="32"/>
      <c r="H66" s="26">
        <v>156.44</v>
      </c>
      <c r="I66" s="33">
        <v>0.21</v>
      </c>
      <c r="J66" s="26">
        <f>H66*I66</f>
        <v>32.852399999999996</v>
      </c>
      <c r="K66" s="26">
        <f>H66+J66-M66</f>
        <v>189.29239999999999</v>
      </c>
      <c r="L66" s="25"/>
      <c r="M66" s="26">
        <f>H66*L66</f>
        <v>0</v>
      </c>
    </row>
    <row r="67" spans="1:13" x14ac:dyDescent="0.25">
      <c r="A67">
        <f t="shared" si="0"/>
        <v>63</v>
      </c>
      <c r="B67" s="23">
        <v>41636</v>
      </c>
      <c r="C67" s="25"/>
      <c r="D67" s="24" t="s">
        <v>59</v>
      </c>
      <c r="E67" s="25" t="s">
        <v>88</v>
      </c>
      <c r="F67" s="25" t="s">
        <v>87</v>
      </c>
      <c r="G67" s="32"/>
      <c r="H67" s="26">
        <v>51.97</v>
      </c>
      <c r="I67" s="33">
        <v>0.21</v>
      </c>
      <c r="J67" s="26">
        <f>H67*I67</f>
        <v>10.913699999999999</v>
      </c>
      <c r="K67" s="26">
        <f>H67+J67-M67</f>
        <v>62.883699999999997</v>
      </c>
      <c r="L67" s="25"/>
      <c r="M67" s="26">
        <f>H67*L67</f>
        <v>0</v>
      </c>
    </row>
    <row r="68" spans="1:13" x14ac:dyDescent="0.25">
      <c r="A68">
        <f t="shared" si="0"/>
        <v>64</v>
      </c>
      <c r="B68" s="23">
        <v>41639</v>
      </c>
      <c r="C68" s="25"/>
      <c r="D68" s="24" t="s">
        <v>59</v>
      </c>
      <c r="E68" s="25" t="s">
        <v>88</v>
      </c>
      <c r="F68" s="25" t="s">
        <v>87</v>
      </c>
      <c r="G68" s="32"/>
      <c r="H68" s="26">
        <v>46.88</v>
      </c>
      <c r="I68" s="33">
        <v>0.21</v>
      </c>
      <c r="J68" s="26">
        <f>H68*I68</f>
        <v>9.8447999999999993</v>
      </c>
      <c r="K68" s="26">
        <f>H68+J68-M68</f>
        <v>56.724800000000002</v>
      </c>
      <c r="L68" s="25"/>
      <c r="M68" s="26">
        <f>H68*L68</f>
        <v>0</v>
      </c>
    </row>
    <row r="69" spans="1:13" x14ac:dyDescent="0.25">
      <c r="A69">
        <f t="shared" si="0"/>
        <v>65</v>
      </c>
    </row>
    <row r="70" spans="1:13" x14ac:dyDescent="0.25">
      <c r="A70">
        <f t="shared" ref="A70:A72" si="1">A69+1</f>
        <v>66</v>
      </c>
    </row>
    <row r="71" spans="1:13" x14ac:dyDescent="0.25">
      <c r="A71">
        <f t="shared" si="1"/>
        <v>67</v>
      </c>
    </row>
    <row r="72" spans="1:13" x14ac:dyDescent="0.25">
      <c r="A72">
        <f t="shared" si="1"/>
        <v>68</v>
      </c>
    </row>
  </sheetData>
  <sortState ref="B56:M68">
    <sortCondition ref="B56:B68"/>
  </sortState>
  <dataValidations count="5">
    <dataValidation type="list" allowBlank="1" showInputMessage="1" showErrorMessage="1" sqref="O5:O27">
      <formula1>ACEPTAR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G5:G6 G8:G22 G63:G64">
      <formula1>CONTENEDOR</formula1>
    </dataValidation>
    <dataValidation type="list" allowBlank="1" showInputMessage="1" showErrorMessage="1" sqref="I5:I22 I63:I64">
      <formula1>TIPOIVA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5"/>
  <sheetViews>
    <sheetView workbookViewId="0">
      <selection activeCell="C6" sqref="C6"/>
    </sheetView>
  </sheetViews>
  <sheetFormatPr baseColWidth="10" defaultRowHeight="15" x14ac:dyDescent="0.25"/>
  <cols>
    <col min="3" max="3" width="12" bestFit="1" customWidth="1"/>
  </cols>
  <sheetData>
    <row r="5" spans="2:6" x14ac:dyDescent="0.25">
      <c r="C5" t="s">
        <v>151</v>
      </c>
      <c r="D5" t="s">
        <v>152</v>
      </c>
    </row>
    <row r="6" spans="2:6" x14ac:dyDescent="0.25">
      <c r="B6" t="s">
        <v>147</v>
      </c>
      <c r="C6" s="22">
        <f>'1T13'!H1</f>
        <v>1264.1099999999999</v>
      </c>
      <c r="D6" s="22">
        <f>'1T13'!J1</f>
        <v>243.07229999999996</v>
      </c>
      <c r="E6" s="22"/>
      <c r="F6" s="22"/>
    </row>
    <row r="7" spans="2:6" x14ac:dyDescent="0.25">
      <c r="B7" t="s">
        <v>148</v>
      </c>
      <c r="C7" s="22">
        <f>'2T13'!H2</f>
        <v>927.1</v>
      </c>
      <c r="D7" s="22">
        <f>'2T13'!J2</f>
        <v>178.55020000000005</v>
      </c>
      <c r="E7" s="22"/>
      <c r="F7" s="22"/>
    </row>
    <row r="8" spans="2:6" x14ac:dyDescent="0.25">
      <c r="B8" t="s">
        <v>149</v>
      </c>
      <c r="C8" s="22">
        <f>'3T13'!H1</f>
        <v>3513.5099999999998</v>
      </c>
      <c r="D8" s="22">
        <f>'3T13'!J1</f>
        <v>704.31329999999991</v>
      </c>
      <c r="E8" s="22"/>
      <c r="F8" s="22"/>
    </row>
    <row r="9" spans="2:6" x14ac:dyDescent="0.25">
      <c r="B9" t="s">
        <v>150</v>
      </c>
      <c r="C9" s="22">
        <f>'4T13'!H1</f>
        <v>8786.9121000000014</v>
      </c>
      <c r="D9" s="22">
        <f>'4T13'!J1</f>
        <v>1822.7290409999994</v>
      </c>
      <c r="E9" s="22"/>
      <c r="F9" s="22"/>
    </row>
    <row r="10" spans="2:6" x14ac:dyDescent="0.25">
      <c r="C10" s="22"/>
      <c r="D10" s="22"/>
      <c r="E10" s="22"/>
      <c r="F10" s="22"/>
    </row>
    <row r="11" spans="2:6" x14ac:dyDescent="0.25">
      <c r="C11" s="22"/>
      <c r="D11" s="22"/>
      <c r="E11" s="22"/>
      <c r="F11" s="22"/>
    </row>
    <row r="12" spans="2:6" x14ac:dyDescent="0.25">
      <c r="C12" s="22"/>
      <c r="D12" s="22"/>
      <c r="E12" s="22"/>
      <c r="F12" s="22"/>
    </row>
    <row r="13" spans="2:6" x14ac:dyDescent="0.25">
      <c r="C13" s="22"/>
      <c r="D13" s="22"/>
      <c r="E13" s="22"/>
      <c r="F13" s="22"/>
    </row>
    <row r="14" spans="2:6" x14ac:dyDescent="0.25">
      <c r="C14" s="22">
        <f>SUM(C6:C13)</f>
        <v>14491.632100000001</v>
      </c>
      <c r="D14" s="22">
        <f>SUM(D6:D13)</f>
        <v>2948.6648409999993</v>
      </c>
      <c r="E14" s="22"/>
      <c r="F14" s="22"/>
    </row>
    <row r="15" spans="2:6" x14ac:dyDescent="0.25">
      <c r="C15" s="22"/>
      <c r="D15" s="22"/>
      <c r="E15" s="22"/>
      <c r="F15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I11"/>
  <sheetViews>
    <sheetView workbookViewId="0">
      <selection activeCell="I8" sqref="I8"/>
    </sheetView>
  </sheetViews>
  <sheetFormatPr baseColWidth="10" defaultColWidth="9.140625" defaultRowHeight="15" x14ac:dyDescent="0.25"/>
  <cols>
    <col min="2" max="2" width="12.140625" bestFit="1" customWidth="1"/>
    <col min="3" max="3" width="24.140625" customWidth="1"/>
    <col min="4" max="4" width="13.42578125" bestFit="1" customWidth="1"/>
    <col min="5" max="5" width="8.28515625" bestFit="1" customWidth="1"/>
  </cols>
  <sheetData>
    <row r="3" spans="1:9" x14ac:dyDescent="0.25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22</v>
      </c>
      <c r="I3" t="s">
        <v>37</v>
      </c>
    </row>
    <row r="4" spans="1:9" x14ac:dyDescent="0.25">
      <c r="A4" t="s">
        <v>9</v>
      </c>
      <c r="B4" t="s">
        <v>16</v>
      </c>
      <c r="D4" t="s">
        <v>20</v>
      </c>
      <c r="E4" s="4">
        <v>0</v>
      </c>
      <c r="F4" t="s">
        <v>23</v>
      </c>
      <c r="I4" t="s">
        <v>38</v>
      </c>
    </row>
    <row r="5" spans="1:9" x14ac:dyDescent="0.25">
      <c r="A5" t="s">
        <v>10</v>
      </c>
      <c r="B5" t="s">
        <v>17</v>
      </c>
      <c r="D5" t="s">
        <v>21</v>
      </c>
      <c r="E5" s="4">
        <v>0.18</v>
      </c>
      <c r="F5" t="s">
        <v>24</v>
      </c>
      <c r="I5" t="s">
        <v>39</v>
      </c>
    </row>
    <row r="6" spans="1:9" x14ac:dyDescent="0.25">
      <c r="B6" t="s">
        <v>18</v>
      </c>
      <c r="D6" t="s">
        <v>30</v>
      </c>
      <c r="E6" s="4">
        <v>0.04</v>
      </c>
      <c r="F6" t="s">
        <v>25</v>
      </c>
      <c r="I6" t="s">
        <v>40</v>
      </c>
    </row>
    <row r="7" spans="1:9" x14ac:dyDescent="0.25">
      <c r="B7" t="s">
        <v>19</v>
      </c>
      <c r="D7" t="s">
        <v>31</v>
      </c>
      <c r="E7" s="4">
        <v>0.08</v>
      </c>
      <c r="F7" t="s">
        <v>26</v>
      </c>
      <c r="I7" t="s">
        <v>61</v>
      </c>
    </row>
    <row r="8" spans="1:9" x14ac:dyDescent="0.25">
      <c r="B8" t="s">
        <v>33</v>
      </c>
      <c r="D8" t="s">
        <v>32</v>
      </c>
      <c r="E8" s="4">
        <v>0.21</v>
      </c>
      <c r="F8" t="s">
        <v>27</v>
      </c>
    </row>
    <row r="9" spans="1:9" x14ac:dyDescent="0.25">
      <c r="B9" t="s">
        <v>34</v>
      </c>
      <c r="E9" s="4">
        <v>0.1</v>
      </c>
      <c r="F9" t="s">
        <v>28</v>
      </c>
    </row>
    <row r="10" spans="1:9" x14ac:dyDescent="0.25">
      <c r="B10" t="s">
        <v>35</v>
      </c>
      <c r="F10" t="s">
        <v>29</v>
      </c>
    </row>
    <row r="11" spans="1:9" x14ac:dyDescent="0.25">
      <c r="B1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1T13</vt:lpstr>
      <vt:lpstr>2T13</vt:lpstr>
      <vt:lpstr>3T13</vt:lpstr>
      <vt:lpstr>4T13</vt:lpstr>
      <vt:lpstr>Hoja1</vt:lpstr>
      <vt:lpstr>Sheet3</vt:lpstr>
      <vt:lpstr>ACEPTAR</vt:lpstr>
      <vt:lpstr>CONTENEDOR</vt:lpstr>
      <vt:lpstr>DOCUMENTO</vt:lpstr>
      <vt:lpstr>EMPRESA</vt:lpstr>
      <vt:lpstr>MEDIOPAGO</vt:lpstr>
      <vt:lpstr>TIPOIVA</vt:lpstr>
    </vt:vector>
  </TitlesOfParts>
  <Company>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2012-02-15T11:03:48Z</dcterms:created>
  <dcterms:modified xsi:type="dcterms:W3CDTF">2014-01-15T20:27:39Z</dcterms:modified>
</cp:coreProperties>
</file>