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32" yWindow="156" windowWidth="9418" windowHeight="87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<sst xmlns="http://schemas.openxmlformats.org/spreadsheetml/2006/main" count="273" uniqueCount="138">
  <si>
    <t>FECHA</t>
  </si>
  <si>
    <t>CONCEPTO</t>
  </si>
  <si>
    <t>BASE IMP.</t>
  </si>
  <si>
    <t>TIPO IVA.</t>
  </si>
  <si>
    <t xml:space="preserve">TOTAL </t>
  </si>
  <si>
    <t>IVA</t>
  </si>
  <si>
    <t>EMPRESA</t>
  </si>
  <si>
    <t>1T</t>
  </si>
  <si>
    <t>b.imponible</t>
  </si>
  <si>
    <t>i.v.a. Deducible</t>
  </si>
  <si>
    <t>REG.</t>
  </si>
  <si>
    <t>2T</t>
  </si>
  <si>
    <t>3T</t>
  </si>
  <si>
    <t>4T</t>
  </si>
  <si>
    <t>papeleria</t>
  </si>
  <si>
    <t>papelería técnica dantes</t>
  </si>
  <si>
    <t>pesetas</t>
  </si>
  <si>
    <t>material informático</t>
  </si>
  <si>
    <t>microsshop</t>
  </si>
  <si>
    <t>reparación coche</t>
  </si>
  <si>
    <t>seul trading s.a.</t>
  </si>
  <si>
    <t>carteles publicidad</t>
  </si>
  <si>
    <t>rótulos zarpe, s.l.</t>
  </si>
  <si>
    <t>telefonia fija</t>
  </si>
  <si>
    <t>retevisión</t>
  </si>
  <si>
    <t>mensajeria p.cond.ayto. paterna</t>
  </si>
  <si>
    <t>interdem sl.l</t>
  </si>
  <si>
    <t>viaje profesional</t>
  </si>
  <si>
    <t>viajes marsans</t>
  </si>
  <si>
    <t>repro 00-014</t>
  </si>
  <si>
    <t>b&amp;v s.l.</t>
  </si>
  <si>
    <t>papeleria 00-014</t>
  </si>
  <si>
    <t>lineas</t>
  </si>
  <si>
    <t>encuadernación memos 00-014</t>
  </si>
  <si>
    <t>nou mil.lenium c.b.</t>
  </si>
  <si>
    <t>cajas proyectos 00-014</t>
  </si>
  <si>
    <t>telefonia movil</t>
  </si>
  <si>
    <t>amena</t>
  </si>
  <si>
    <t>aportación colegio por 00-014</t>
  </si>
  <si>
    <t>ctav</t>
  </si>
  <si>
    <t>electricidad despacho</t>
  </si>
  <si>
    <t>iberdrola</t>
  </si>
  <si>
    <t>telefonia fija despacho</t>
  </si>
  <si>
    <t>telefónica</t>
  </si>
  <si>
    <t>papelería proyecto 02-001</t>
  </si>
  <si>
    <t>lineas s.l.</t>
  </si>
  <si>
    <t>reprografía proyecto 02-001</t>
  </si>
  <si>
    <t>aportación colegio por 02-000</t>
  </si>
  <si>
    <t>aportación colegio por 02-001</t>
  </si>
  <si>
    <t>gastos papaelería</t>
  </si>
  <si>
    <t>papelería ana</t>
  </si>
  <si>
    <t>consumibles informática</t>
  </si>
  <si>
    <t>c.c. Carrefour</t>
  </si>
  <si>
    <t>recambios coche</t>
  </si>
  <si>
    <t>top recambios, s.l.</t>
  </si>
  <si>
    <t>libros de ordenes</t>
  </si>
  <si>
    <t>reprografia proyecto 02-005</t>
  </si>
  <si>
    <t>ordenador portátil</t>
  </si>
  <si>
    <t>ahead computer españa, s.a.</t>
  </si>
  <si>
    <t>cuotas colegio</t>
  </si>
  <si>
    <t>aportación colegio por 02-005</t>
  </si>
  <si>
    <t>reprografía 02-008</t>
  </si>
  <si>
    <t>aportación colegio por 02-008</t>
  </si>
  <si>
    <t>libros técnicos</t>
  </si>
  <si>
    <t>arqco,s.c.l.</t>
  </si>
  <si>
    <t>repro 02-006</t>
  </si>
  <si>
    <t>papeleria proyecto 02-006</t>
  </si>
  <si>
    <t>reprografia proyecto 02-007</t>
  </si>
  <si>
    <t>libros</t>
  </si>
  <si>
    <t>ediciones erola, s.l.</t>
  </si>
  <si>
    <t>ono</t>
  </si>
  <si>
    <t>trabajos pintura en despacho</t>
  </si>
  <si>
    <t>copycar, s.c.l.v.</t>
  </si>
  <si>
    <t>papeleria técnica dantes</t>
  </si>
  <si>
    <t>aportación proyecto 02-006</t>
  </si>
  <si>
    <t>aportación proyecto 02-007</t>
  </si>
  <si>
    <t>libro de ordenes 01-010</t>
  </si>
  <si>
    <t>aportación básica colegio</t>
  </si>
  <si>
    <t>cursos</t>
  </si>
  <si>
    <t>coacv</t>
  </si>
  <si>
    <t>actualización programas cype</t>
  </si>
  <si>
    <t>cype</t>
  </si>
  <si>
    <t>red informática despacho</t>
  </si>
  <si>
    <t>electricas navifer</t>
  </si>
  <si>
    <t>luz despacho</t>
  </si>
  <si>
    <t>repro 02-005/02/011/02/012</t>
  </si>
  <si>
    <t>b&amp;v s,l.</t>
  </si>
  <si>
    <t>retevision telefonia</t>
  </si>
  <si>
    <t>retevision</t>
  </si>
  <si>
    <t>papeleria 02-014/02-015/02-017</t>
  </si>
  <si>
    <t>repro 02-014</t>
  </si>
  <si>
    <t>programas cype (módulos unidir)</t>
  </si>
  <si>
    <t>aportación por 02-014</t>
  </si>
  <si>
    <t>aportación por 02-011I</t>
  </si>
  <si>
    <t>aportación por 02-012</t>
  </si>
  <si>
    <t>mobiliario despacho</t>
  </si>
  <si>
    <t>sanchis estanterias</t>
  </si>
  <si>
    <t>instalación iluminación despacho</t>
  </si>
  <si>
    <t>silleria despacho</t>
  </si>
  <si>
    <t>sistemas dinamicos</t>
  </si>
  <si>
    <t>aportación  por 02-017</t>
  </si>
  <si>
    <t>gasto telefonico</t>
  </si>
  <si>
    <t>telefonia</t>
  </si>
  <si>
    <t>material informatico</t>
  </si>
  <si>
    <t>app informatica</t>
  </si>
  <si>
    <t>consumibles informatica</t>
  </si>
  <si>
    <t>papeleria proyecto 02-003</t>
  </si>
  <si>
    <t>carpetas proyecto 02-003</t>
  </si>
  <si>
    <t xml:space="preserve">reprografia </t>
  </si>
  <si>
    <t>reprografia proyecto 02-015</t>
  </si>
  <si>
    <t>telefonia despacho</t>
  </si>
  <si>
    <t>aportación colegio por 02-003</t>
  </si>
  <si>
    <t>aportación colegio por 02-015</t>
  </si>
  <si>
    <t>telefono movil</t>
  </si>
  <si>
    <t>alejandro gomis</t>
  </si>
  <si>
    <t>aportación por 02-018</t>
  </si>
  <si>
    <t>carteleria propaganda</t>
  </si>
  <si>
    <t>rotulos zarpe, s.l.</t>
  </si>
  <si>
    <t>lineas, s.l.</t>
  </si>
  <si>
    <t>reprografia 02-018 y 02-022</t>
  </si>
  <si>
    <t>repro b&amp;v</t>
  </si>
  <si>
    <t>reprografia 02-004</t>
  </si>
  <si>
    <t>papeleria proyecto 02-004</t>
  </si>
  <si>
    <t>telefonica</t>
  </si>
  <si>
    <t>iberdrolka</t>
  </si>
  <si>
    <t>aportación por 02-022</t>
  </si>
  <si>
    <t>papeleria memo valorada iglesia</t>
  </si>
  <si>
    <t>reprografia proyecto 02-021</t>
  </si>
  <si>
    <t>b&amp;v</t>
  </si>
  <si>
    <t xml:space="preserve">papeleria </t>
  </si>
  <si>
    <t>aprotación por 02-004</t>
  </si>
  <si>
    <t>reprografia 02-026</t>
  </si>
  <si>
    <t>aprotación por 02-021</t>
  </si>
  <si>
    <t>aportación colegio por 02-099</t>
  </si>
  <si>
    <t>aportación por 02-026</t>
  </si>
  <si>
    <t>gastos publicidad</t>
  </si>
  <si>
    <t>fraser</t>
  </si>
  <si>
    <t>reprografia 02-023 y 02-024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</si>
</sst>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_p_t_a"/>
    <numFmt numFmtId="181" formatCode="_-* #,##0.00\ [$€-1]_-;\-* #,##0.00\ [$€-1]_-;_-* &quot;-&quot;??\ [$€-1]_-"/>
    <numFmt numFmtId="182" formatCode="_-* #,##0.00\ [$€-1]_-;\-* #,##0.00\ [$€-1]_-;_-* &quot;-&quot;??\ [$€-1]_-;_-@_-"/>
    <numFmt numFmtId="183" formatCode="[$€-2]\ #,##0.00"/>
    <numFmt numFmtId="184" formatCode="#,##0\ &quot;pta&quot;"/>
    <numFmt numFmtId="185" formatCode="#,##0_ ;\-#,##0\ "/>
    <numFmt numFmtId="186" formatCode="#,##0.00_ ;\-#,##0.00\ "/>
    <numFmt numFmtId="187" formatCode="#,##0.00\ [$€-1];\-#,##0.00\ [$€-1]"/>
    <numFmt numFmtId="188" formatCode="[$€-2]\ #,##0.00;\-[$€-2]\ #,##0.00"/>
    <numFmt numFmtId="189" formatCode="#\ &quot;pta&quot;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b/>
      <sz val="8.75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2" borderId="4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4" fontId="0" fillId="0" borderId="3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Border="1" applyAlignment="1">
      <alignment/>
    </xf>
    <xf numFmtId="49" fontId="0" fillId="3" borderId="0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42" fontId="1" fillId="0" borderId="1" xfId="19" applyFont="1" applyBorder="1" applyAlignment="1">
      <alignment horizontal="center"/>
    </xf>
    <xf numFmtId="181" fontId="0" fillId="0" borderId="0" xfId="15" applyBorder="1" applyAlignment="1">
      <alignment/>
    </xf>
    <xf numFmtId="183" fontId="0" fillId="0" borderId="0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3" fillId="2" borderId="5" xfId="0" applyNumberFormat="1" applyFont="1" applyFill="1" applyBorder="1" applyAlignment="1">
      <alignment/>
    </xf>
    <xf numFmtId="183" fontId="1" fillId="0" borderId="0" xfId="0" applyNumberFormat="1" applyFont="1" applyAlignment="1">
      <alignment/>
    </xf>
    <xf numFmtId="183" fontId="4" fillId="4" borderId="9" xfId="0" applyNumberFormat="1" applyFont="1" applyFill="1" applyBorder="1" applyAlignment="1">
      <alignment/>
    </xf>
    <xf numFmtId="183" fontId="4" fillId="4" borderId="10" xfId="0" applyNumberFormat="1" applyFont="1" applyFill="1" applyBorder="1" applyAlignment="1">
      <alignment/>
    </xf>
    <xf numFmtId="42" fontId="5" fillId="0" borderId="0" xfId="19" applyFont="1" applyBorder="1" applyAlignment="1">
      <alignment horizontal="right"/>
    </xf>
    <xf numFmtId="0" fontId="5" fillId="0" borderId="0" xfId="0" applyFont="1" applyAlignment="1">
      <alignment horizontal="right"/>
    </xf>
    <xf numFmtId="184" fontId="1" fillId="0" borderId="0" xfId="19" applyNumberFormat="1" applyFont="1" applyAlignment="1">
      <alignment horizontal="right"/>
    </xf>
    <xf numFmtId="0" fontId="0" fillId="0" borderId="0" xfId="15" applyNumberFormat="1" applyBorder="1" applyAlignment="1">
      <alignment/>
    </xf>
    <xf numFmtId="2" fontId="3" fillId="2" borderId="5" xfId="0" applyNumberFormat="1" applyFont="1" applyFill="1" applyBorder="1" applyAlignment="1">
      <alignment/>
    </xf>
    <xf numFmtId="2" fontId="0" fillId="0" borderId="0" xfId="15" applyNumberFormat="1" applyFont="1" applyBorder="1" applyAlignment="1">
      <alignment/>
    </xf>
    <xf numFmtId="2" fontId="0" fillId="0" borderId="3" xfId="15" applyNumberFormat="1" applyBorder="1" applyAlignment="1">
      <alignment/>
    </xf>
    <xf numFmtId="5" fontId="5" fillId="0" borderId="0" xfId="19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0" xfId="15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11" xfId="0" applyNumberFormat="1" applyBorder="1" applyAlignment="1">
      <alignment/>
    </xf>
    <xf numFmtId="181" fontId="0" fillId="0" borderId="3" xfId="15" applyBorder="1" applyAlignment="1">
      <alignment/>
    </xf>
    <xf numFmtId="181" fontId="0" fillId="0" borderId="0" xfId="15" applyFont="1" applyBorder="1" applyAlignment="1">
      <alignment/>
    </xf>
    <xf numFmtId="187" fontId="0" fillId="0" borderId="0" xfId="15" applyNumberFormat="1" applyBorder="1" applyAlignment="1">
      <alignment/>
    </xf>
    <xf numFmtId="181" fontId="0" fillId="0" borderId="0" xfId="15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8" xfId="0" applyNumberFormat="1" applyFill="1" applyBorder="1" applyAlignment="1">
      <alignment/>
    </xf>
    <xf numFmtId="189" fontId="5" fillId="0" borderId="0" xfId="19" applyNumberFormat="1" applyFont="1" applyBorder="1" applyAlignment="1">
      <alignment horizontal="right"/>
    </xf>
    <xf numFmtId="189" fontId="5" fillId="0" borderId="0" xfId="0" applyNumberFormat="1" applyFont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año 2002 - gastos deducibles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bases imponibles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(Hoja1!$K$35,Hoja1!$K$71,Hoja1!$K$107,Hoja1!$K$136)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(Hoja1!$L$35,Hoja1!$L$71,Hoja1!$L$107,Hoja1!$L$136)</c:f>
              <c:numCache/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telefonia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fijo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(Hoja1!$E$4,Hoja1!$E$28,Hoja1!$E$47,Hoja1!$E$66,Hoja1!$E$75,Hoja1!$E$84,Hoja1!$E$93,Hoja1!$E$104,Hoja1!$E$116,Hoja1!$E$127,Hoja1!$E$138)</c:f>
              <c:numCache/>
            </c:numRef>
          </c:val>
          <c:smooth val="0"/>
        </c:ser>
        <c:ser>
          <c:idx val="1"/>
          <c:order val="1"/>
          <c:tx>
            <c:v>movil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(Hoja1!$E$8,Hoja1!$E$20,Hoja1!$E$37,Hoja1!$E$42,Hoja1!$E$49,Hoja1!$E$62,Hoja1!$E$78,Hoja1!$E$92,Hoja1!$E$114,Hoja1!$E$125,Hoja1!$E$136)</c:f>
              <c:numCache/>
            </c:numRef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electricidad despacho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(Hoja1!$E$5,Hoja1!$E$31,Hoja1!$E$48,Hoja1!$E$77,Hoja1!$E$96,Hoja1!$E$120)</c:f>
              <c:numCache/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666750</xdr:colOff>
      <xdr:row>162</xdr:row>
      <xdr:rowOff>0</xdr:rowOff>
    </xdr:from>
    <xdr:to>
      <xdr:col>23</xdr:col>
      <xdr:colOff>104775</xdr:colOff>
      <xdr:row>194</xdr:row>
      <xdr:rowOff>95250</xdr:rowOff>
    </xdr:to>
    <xdr:graphicFrame>
      <xdr:nvGraphicFramePr>
        <xdr:cNvPr id="1" name="Chart 2"/>
        <xdr:cNvGraphicFramePr/>
      </xdr:nvGraphicFramePr>
      <xdr:xfrm>
        <a:off x="13792200" y="25126950"/>
        <a:ext cx="78200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666750</xdr:colOff>
      <xdr:row>98</xdr:row>
      <xdr:rowOff>57150</xdr:rowOff>
    </xdr:from>
    <xdr:to>
      <xdr:col>23</xdr:col>
      <xdr:colOff>114300</xdr:colOff>
      <xdr:row>128</xdr:row>
      <xdr:rowOff>57150</xdr:rowOff>
    </xdr:to>
    <xdr:graphicFrame>
      <xdr:nvGraphicFramePr>
        <xdr:cNvPr id="2" name="Chart 3"/>
        <xdr:cNvGraphicFramePr/>
      </xdr:nvGraphicFramePr>
      <xdr:xfrm>
        <a:off x="13792200" y="15059025"/>
        <a:ext cx="78295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129</xdr:row>
      <xdr:rowOff>57150</xdr:rowOff>
    </xdr:from>
    <xdr:to>
      <xdr:col>23</xdr:col>
      <xdr:colOff>133350</xdr:colOff>
      <xdr:row>158</xdr:row>
      <xdr:rowOff>28575</xdr:rowOff>
    </xdr:to>
    <xdr:graphicFrame>
      <xdr:nvGraphicFramePr>
        <xdr:cNvPr id="3" name="Chart 4"/>
        <xdr:cNvGraphicFramePr/>
      </xdr:nvGraphicFramePr>
      <xdr:xfrm>
        <a:off x="13811250" y="19792950"/>
        <a:ext cx="782955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75" zoomScaleNormal="75" workbookViewId="0" topLeftCell="J145">
      <selection activeCell="M98" sqref="M98:X196"/>
    </sheetView>
  </sheetViews>
  <sheetFormatPr defaultColWidth="11.421875" defaultRowHeight="12.75"/>
  <cols>
    <col min="1" max="1" width="6.421875" style="0" customWidth="1"/>
    <col min="2" max="2" width="11.57421875" style="0" bestFit="1" customWidth="1"/>
    <col min="3" max="3" width="31.8515625" style="0" customWidth="1"/>
    <col min="4" max="4" width="21.8515625" style="0" customWidth="1"/>
    <col min="5" max="5" width="16.421875" style="0" customWidth="1"/>
    <col min="6" max="6" width="19.421875" style="0" customWidth="1"/>
    <col min="7" max="7" width="15.00390625" style="0" customWidth="1"/>
    <col min="8" max="8" width="15.421875" style="0" customWidth="1"/>
    <col min="9" max="9" width="16.421875" style="0" customWidth="1"/>
    <col min="11" max="11" width="15.421875" style="0" customWidth="1"/>
    <col min="12" max="12" width="15.57421875" style="0" customWidth="1"/>
  </cols>
  <sheetData>
    <row r="2" spans="1:9" ht="15">
      <c r="A2" s="15" t="s">
        <v>10</v>
      </c>
      <c r="B2" s="1" t="s">
        <v>0</v>
      </c>
      <c r="C2" s="1" t="s">
        <v>1</v>
      </c>
      <c r="D2" s="1" t="s">
        <v>6</v>
      </c>
      <c r="E2" s="1" t="s">
        <v>2</v>
      </c>
      <c r="F2" s="23" t="s">
        <v>16</v>
      </c>
      <c r="G2" s="1" t="s">
        <v>3</v>
      </c>
      <c r="H2" s="1" t="s">
        <v>5</v>
      </c>
      <c r="I2" s="2" t="s">
        <v>4</v>
      </c>
    </row>
    <row r="3" ht="12">
      <c r="A3" s="15"/>
    </row>
    <row r="4" spans="1:12" ht="12">
      <c r="A4" s="15">
        <v>1</v>
      </c>
      <c r="B4" s="13">
        <v>37260</v>
      </c>
      <c r="C4" s="42" t="s">
        <v>42</v>
      </c>
      <c r="D4" s="42" t="s">
        <v>43</v>
      </c>
      <c r="E4" s="37">
        <v>47.58</v>
      </c>
      <c r="F4" s="44">
        <f aca="true" t="shared" si="0" ref="F4:F20">E4*166.386</f>
        <v>7916.645879999999</v>
      </c>
      <c r="G4" s="7"/>
      <c r="H4" s="45">
        <f>E4*0.16</f>
        <v>7.6128</v>
      </c>
      <c r="I4" s="46">
        <f>E4+H4</f>
        <v>55.1928</v>
      </c>
      <c r="J4" s="8"/>
      <c r="K4" s="8"/>
      <c r="L4" s="8"/>
    </row>
    <row r="5" spans="1:12" ht="12">
      <c r="A5" s="15">
        <v>2</v>
      </c>
      <c r="B5" s="6">
        <v>37266</v>
      </c>
      <c r="C5" s="5" t="s">
        <v>40</v>
      </c>
      <c r="D5" s="5" t="s">
        <v>41</v>
      </c>
      <c r="E5" s="41">
        <v>52.3461</v>
      </c>
      <c r="F5" s="31">
        <f t="shared" si="0"/>
        <v>8709.6581946</v>
      </c>
      <c r="G5" s="9"/>
      <c r="H5" s="25">
        <f>E5*0.16</f>
        <v>8.375376</v>
      </c>
      <c r="I5" s="26">
        <f>E5+H5</f>
        <v>60.721475999999996</v>
      </c>
      <c r="J5" s="8"/>
      <c r="K5" s="8"/>
      <c r="L5" s="8"/>
    </row>
    <row r="6" spans="1:12" ht="12">
      <c r="A6" s="15">
        <v>3</v>
      </c>
      <c r="B6" s="6">
        <v>37270</v>
      </c>
      <c r="C6" s="16" t="s">
        <v>23</v>
      </c>
      <c r="D6" s="16" t="s">
        <v>24</v>
      </c>
      <c r="E6" s="41">
        <v>16</v>
      </c>
      <c r="F6" s="31">
        <f t="shared" si="0"/>
        <v>2662.176</v>
      </c>
      <c r="G6" s="9"/>
      <c r="H6" s="25">
        <f aca="true" t="shared" si="1" ref="H6:H11">E6*0.16</f>
        <v>2.56</v>
      </c>
      <c r="I6" s="26">
        <f aca="true" t="shared" si="2" ref="I6:I12">E6+H6</f>
        <v>18.56</v>
      </c>
      <c r="J6" s="8"/>
      <c r="K6" s="8"/>
      <c r="L6" s="8"/>
    </row>
    <row r="7" spans="1:12" ht="12">
      <c r="A7" s="15">
        <v>4</v>
      </c>
      <c r="B7" s="6">
        <v>37272</v>
      </c>
      <c r="C7" s="5" t="s">
        <v>17</v>
      </c>
      <c r="D7" s="5" t="s">
        <v>18</v>
      </c>
      <c r="E7" s="41">
        <v>2.64</v>
      </c>
      <c r="F7" s="31">
        <f>E7*166.386</f>
        <v>439.25904</v>
      </c>
      <c r="G7" s="9"/>
      <c r="H7" s="25">
        <f t="shared" si="1"/>
        <v>0.42240000000000005</v>
      </c>
      <c r="I7" s="26">
        <f t="shared" si="2"/>
        <v>3.0624000000000002</v>
      </c>
      <c r="J7" s="8"/>
      <c r="K7" s="8"/>
      <c r="L7" s="8"/>
    </row>
    <row r="8" spans="1:12" ht="12">
      <c r="A8" s="15">
        <v>5</v>
      </c>
      <c r="B8" s="6">
        <v>37272</v>
      </c>
      <c r="C8" s="16" t="s">
        <v>36</v>
      </c>
      <c r="D8" s="16" t="s">
        <v>37</v>
      </c>
      <c r="E8" s="41">
        <v>41.48</v>
      </c>
      <c r="F8" s="31">
        <f t="shared" si="0"/>
        <v>6901.691279999999</v>
      </c>
      <c r="G8" s="9"/>
      <c r="H8" s="25">
        <f t="shared" si="1"/>
        <v>6.6368</v>
      </c>
      <c r="I8" s="26">
        <f>E8+H8</f>
        <v>48.1168</v>
      </c>
      <c r="J8" s="8"/>
      <c r="K8" s="8"/>
      <c r="L8" s="8"/>
    </row>
    <row r="9" spans="1:12" ht="12">
      <c r="A9" s="15">
        <v>6</v>
      </c>
      <c r="B9" s="6">
        <v>37280</v>
      </c>
      <c r="C9" s="5" t="s">
        <v>14</v>
      </c>
      <c r="D9" s="5" t="s">
        <v>15</v>
      </c>
      <c r="E9" s="36">
        <v>18.02</v>
      </c>
      <c r="F9" s="38">
        <f>E9*166.386</f>
        <v>2998.2757199999996</v>
      </c>
      <c r="G9" s="9"/>
      <c r="H9" s="39">
        <f t="shared" si="1"/>
        <v>2.8832</v>
      </c>
      <c r="I9" s="26">
        <f t="shared" si="2"/>
        <v>20.9032</v>
      </c>
      <c r="J9" s="8"/>
      <c r="K9" s="8"/>
      <c r="L9" s="8"/>
    </row>
    <row r="10" spans="1:12" ht="12">
      <c r="A10" s="15">
        <v>7</v>
      </c>
      <c r="B10" s="6">
        <v>37280</v>
      </c>
      <c r="C10" s="16" t="s">
        <v>19</v>
      </c>
      <c r="D10" s="16" t="s">
        <v>20</v>
      </c>
      <c r="E10" s="41">
        <v>21.08</v>
      </c>
      <c r="F10" s="31">
        <f t="shared" si="0"/>
        <v>3507.4168799999998</v>
      </c>
      <c r="G10" s="9"/>
      <c r="H10" s="25">
        <f t="shared" si="1"/>
        <v>3.3728</v>
      </c>
      <c r="I10" s="26">
        <f t="shared" si="2"/>
        <v>24.452799999999996</v>
      </c>
      <c r="J10" s="8"/>
      <c r="K10" s="8"/>
      <c r="L10" s="8"/>
    </row>
    <row r="11" spans="1:12" ht="12">
      <c r="A11" s="15">
        <v>8</v>
      </c>
      <c r="B11" s="6">
        <v>37284</v>
      </c>
      <c r="C11" s="16" t="s">
        <v>21</v>
      </c>
      <c r="D11" s="16" t="s">
        <v>22</v>
      </c>
      <c r="E11" s="41">
        <v>30.05</v>
      </c>
      <c r="F11" s="31">
        <f t="shared" si="0"/>
        <v>4999.8993</v>
      </c>
      <c r="G11" s="9"/>
      <c r="H11" s="25">
        <f t="shared" si="1"/>
        <v>4.808</v>
      </c>
      <c r="I11" s="26">
        <f t="shared" si="2"/>
        <v>34.858000000000004</v>
      </c>
      <c r="J11" s="8"/>
      <c r="K11" s="8"/>
      <c r="L11" s="8"/>
    </row>
    <row r="12" spans="1:12" ht="12">
      <c r="A12" s="15">
        <v>9</v>
      </c>
      <c r="B12" s="6">
        <v>37287</v>
      </c>
      <c r="C12" s="16" t="s">
        <v>27</v>
      </c>
      <c r="D12" s="16" t="s">
        <v>28</v>
      </c>
      <c r="E12" s="41">
        <v>47.85</v>
      </c>
      <c r="F12" s="31">
        <f t="shared" si="0"/>
        <v>7961.5701</v>
      </c>
      <c r="G12" s="9">
        <v>7</v>
      </c>
      <c r="H12" s="25">
        <v>3.35</v>
      </c>
      <c r="I12" s="26">
        <f t="shared" si="2"/>
        <v>51.2</v>
      </c>
      <c r="J12" s="8"/>
      <c r="K12" s="40"/>
      <c r="L12" s="8"/>
    </row>
    <row r="13" spans="1:12" ht="12">
      <c r="A13" s="15">
        <v>10</v>
      </c>
      <c r="B13" s="6">
        <v>37288</v>
      </c>
      <c r="C13" s="16" t="s">
        <v>21</v>
      </c>
      <c r="D13" s="16" t="s">
        <v>22</v>
      </c>
      <c r="E13" s="41">
        <v>90.15</v>
      </c>
      <c r="F13" s="31">
        <f t="shared" si="0"/>
        <v>14999.697900000001</v>
      </c>
      <c r="G13" s="9"/>
      <c r="H13" s="25">
        <f>E13*0.16</f>
        <v>14.424000000000001</v>
      </c>
      <c r="I13" s="26">
        <v>104.58</v>
      </c>
      <c r="J13" s="8"/>
      <c r="K13" s="8"/>
      <c r="L13" s="8"/>
    </row>
    <row r="14" spans="1:10" ht="12">
      <c r="A14" s="15">
        <v>11</v>
      </c>
      <c r="B14" s="6">
        <v>37288</v>
      </c>
      <c r="C14" s="16" t="s">
        <v>23</v>
      </c>
      <c r="D14" s="16" t="s">
        <v>24</v>
      </c>
      <c r="E14" s="41">
        <v>16</v>
      </c>
      <c r="F14" s="31">
        <f t="shared" si="0"/>
        <v>2662.176</v>
      </c>
      <c r="G14" s="9"/>
      <c r="H14" s="25">
        <f>E14*0.16</f>
        <v>2.56</v>
      </c>
      <c r="I14" s="26">
        <f>E14+H14</f>
        <v>18.56</v>
      </c>
      <c r="J14" s="8"/>
    </row>
    <row r="15" spans="1:10" ht="12">
      <c r="A15" s="15">
        <v>12</v>
      </c>
      <c r="B15" s="6">
        <v>37293</v>
      </c>
      <c r="C15" s="16" t="s">
        <v>25</v>
      </c>
      <c r="D15" s="16" t="s">
        <v>26</v>
      </c>
      <c r="E15" s="41">
        <v>13.75</v>
      </c>
      <c r="F15" s="31">
        <f t="shared" si="0"/>
        <v>2287.8075</v>
      </c>
      <c r="G15" s="9"/>
      <c r="H15" s="25">
        <f>E15*0.16</f>
        <v>2.2</v>
      </c>
      <c r="I15" s="26">
        <v>15.95</v>
      </c>
      <c r="J15" s="8"/>
    </row>
    <row r="16" spans="1:10" ht="12">
      <c r="A16" s="15">
        <v>13</v>
      </c>
      <c r="B16" s="6">
        <v>37295</v>
      </c>
      <c r="C16" s="16" t="s">
        <v>29</v>
      </c>
      <c r="D16" s="16" t="s">
        <v>30</v>
      </c>
      <c r="E16" s="41">
        <v>352.04</v>
      </c>
      <c r="F16" s="31">
        <f t="shared" si="0"/>
        <v>58574.527440000005</v>
      </c>
      <c r="G16" s="9"/>
      <c r="H16" s="25">
        <f>E16*0.16</f>
        <v>56.32640000000001</v>
      </c>
      <c r="I16" s="26">
        <f>E16+H16</f>
        <v>408.3664</v>
      </c>
      <c r="J16" s="8"/>
    </row>
    <row r="17" spans="1:12" ht="12">
      <c r="A17" s="15"/>
      <c r="B17" s="6">
        <v>37298</v>
      </c>
      <c r="C17" s="16" t="s">
        <v>31</v>
      </c>
      <c r="D17" s="16" t="s">
        <v>32</v>
      </c>
      <c r="E17" s="41">
        <v>0.91</v>
      </c>
      <c r="F17" s="31">
        <f t="shared" si="0"/>
        <v>151.41126</v>
      </c>
      <c r="G17" s="9"/>
      <c r="H17" s="25">
        <v>0.14</v>
      </c>
      <c r="I17" s="26">
        <f>E17+H17</f>
        <v>1.05</v>
      </c>
      <c r="J17" s="8"/>
      <c r="K17" s="8"/>
      <c r="L17" s="8"/>
    </row>
    <row r="18" spans="1:12" ht="12">
      <c r="A18" s="15">
        <v>15</v>
      </c>
      <c r="B18" s="6">
        <v>37298</v>
      </c>
      <c r="C18" s="16" t="s">
        <v>33</v>
      </c>
      <c r="D18" s="16" t="s">
        <v>34</v>
      </c>
      <c r="E18" s="41">
        <f>I18/1.16</f>
        <v>11.586206896551724</v>
      </c>
      <c r="F18" s="31">
        <f t="shared" si="0"/>
        <v>1927.7826206896552</v>
      </c>
      <c r="G18" s="9"/>
      <c r="H18" s="25">
        <f>E18*0.16</f>
        <v>1.853793103448276</v>
      </c>
      <c r="I18" s="26">
        <v>13.44</v>
      </c>
      <c r="J18" s="8"/>
      <c r="K18" s="8"/>
      <c r="L18" s="8"/>
    </row>
    <row r="19" spans="1:12" ht="12">
      <c r="A19" s="15">
        <v>16</v>
      </c>
      <c r="B19" s="14">
        <v>37299</v>
      </c>
      <c r="C19" s="43" t="s">
        <v>35</v>
      </c>
      <c r="D19" s="43" t="s">
        <v>32</v>
      </c>
      <c r="E19" s="41">
        <v>14.72</v>
      </c>
      <c r="F19" s="31">
        <f t="shared" si="0"/>
        <v>2449.20192</v>
      </c>
      <c r="G19" s="9"/>
      <c r="H19" s="25">
        <f>E19*0.16</f>
        <v>2.3552</v>
      </c>
      <c r="I19" s="26">
        <f>E19+H19</f>
        <v>17.075200000000002</v>
      </c>
      <c r="J19" s="8"/>
      <c r="K19" s="8"/>
      <c r="L19" s="8"/>
    </row>
    <row r="20" spans="1:12" ht="12">
      <c r="A20" s="15">
        <v>17</v>
      </c>
      <c r="B20" s="3">
        <v>37303</v>
      </c>
      <c r="C20" s="16" t="s">
        <v>36</v>
      </c>
      <c r="D20" s="16" t="s">
        <v>37</v>
      </c>
      <c r="E20" s="47">
        <v>75.21</v>
      </c>
      <c r="F20" s="31">
        <f t="shared" si="0"/>
        <v>12513.891059999998</v>
      </c>
      <c r="G20" s="9"/>
      <c r="H20" s="25">
        <f aca="true" t="shared" si="3" ref="H20:H59">E20*0.16</f>
        <v>12.0336</v>
      </c>
      <c r="I20" s="25">
        <f aca="true" t="shared" si="4" ref="I20:I60">E20+H20</f>
        <v>87.24359999999999</v>
      </c>
      <c r="J20" s="8"/>
      <c r="K20" s="8"/>
      <c r="L20" s="8"/>
    </row>
    <row r="21" spans="1:12" ht="12">
      <c r="A21" s="15">
        <v>18</v>
      </c>
      <c r="B21" s="6">
        <v>37307</v>
      </c>
      <c r="C21" s="16" t="s">
        <v>38</v>
      </c>
      <c r="D21" s="16" t="s">
        <v>39</v>
      </c>
      <c r="E21" s="41">
        <v>421</v>
      </c>
      <c r="F21" s="31">
        <f aca="true" t="shared" si="5" ref="F21:F114">E21*166.386</f>
        <v>70048.506</v>
      </c>
      <c r="G21" s="9"/>
      <c r="H21" s="25">
        <f>E21*0.16</f>
        <v>67.36</v>
      </c>
      <c r="I21" s="26">
        <f>E21+H21</f>
        <v>488.36</v>
      </c>
      <c r="J21" s="8"/>
      <c r="K21" s="8"/>
      <c r="L21" s="8"/>
    </row>
    <row r="22" spans="1:12" ht="12">
      <c r="A22" s="15">
        <v>19</v>
      </c>
      <c r="B22" s="6">
        <v>37308</v>
      </c>
      <c r="C22" s="16" t="s">
        <v>44</v>
      </c>
      <c r="D22" s="16" t="s">
        <v>45</v>
      </c>
      <c r="E22" s="36">
        <v>11.68</v>
      </c>
      <c r="F22" s="31">
        <f t="shared" si="5"/>
        <v>1943.3884799999998</v>
      </c>
      <c r="G22" s="9"/>
      <c r="H22" s="25">
        <f t="shared" si="3"/>
        <v>1.8688</v>
      </c>
      <c r="I22" s="26">
        <f t="shared" si="4"/>
        <v>13.5488</v>
      </c>
      <c r="J22" s="8"/>
      <c r="K22" s="8"/>
      <c r="L22" s="8"/>
    </row>
    <row r="23" spans="1:12" ht="12">
      <c r="A23" s="15">
        <v>20</v>
      </c>
      <c r="B23" s="6">
        <v>37308</v>
      </c>
      <c r="C23" s="16" t="s">
        <v>46</v>
      </c>
      <c r="D23" s="16" t="s">
        <v>30</v>
      </c>
      <c r="E23" s="34">
        <v>86.23</v>
      </c>
      <c r="F23" s="31">
        <f t="shared" si="5"/>
        <v>14347.46478</v>
      </c>
      <c r="G23" s="9"/>
      <c r="H23" s="25">
        <f t="shared" si="3"/>
        <v>13.796800000000001</v>
      </c>
      <c r="I23" s="26">
        <f t="shared" si="4"/>
        <v>100.02680000000001</v>
      </c>
      <c r="J23" s="8"/>
      <c r="K23" s="8"/>
      <c r="L23" s="8"/>
    </row>
    <row r="24" spans="1:12" ht="12">
      <c r="A24" s="15">
        <v>21</v>
      </c>
      <c r="B24" s="6">
        <v>37312</v>
      </c>
      <c r="C24" s="16" t="s">
        <v>21</v>
      </c>
      <c r="D24" s="16" t="s">
        <v>22</v>
      </c>
      <c r="E24" s="34">
        <v>60.1</v>
      </c>
      <c r="F24" s="31">
        <f t="shared" si="5"/>
        <v>9999.7986</v>
      </c>
      <c r="G24" s="9"/>
      <c r="H24" s="25">
        <f t="shared" si="3"/>
        <v>9.616</v>
      </c>
      <c r="I24" s="26">
        <f t="shared" si="4"/>
        <v>69.71600000000001</v>
      </c>
      <c r="J24" s="8"/>
      <c r="K24" s="8"/>
      <c r="L24" s="8"/>
    </row>
    <row r="25" spans="1:12" ht="12">
      <c r="A25" s="15">
        <v>22</v>
      </c>
      <c r="B25" s="6">
        <v>37315</v>
      </c>
      <c r="C25" s="16" t="s">
        <v>47</v>
      </c>
      <c r="D25" s="16" t="s">
        <v>39</v>
      </c>
      <c r="E25" s="24">
        <v>133.33</v>
      </c>
      <c r="F25" s="31">
        <f t="shared" si="5"/>
        <v>22184.24538</v>
      </c>
      <c r="G25" s="9"/>
      <c r="H25" s="25">
        <f t="shared" si="3"/>
        <v>21.332800000000002</v>
      </c>
      <c r="I25" s="26">
        <f t="shared" si="4"/>
        <v>154.6628</v>
      </c>
      <c r="J25" s="8"/>
      <c r="K25" s="8"/>
      <c r="L25" s="8"/>
    </row>
    <row r="26" spans="1:12" ht="12">
      <c r="A26" s="15">
        <v>23</v>
      </c>
      <c r="B26" s="6">
        <v>37315</v>
      </c>
      <c r="C26" s="16" t="s">
        <v>48</v>
      </c>
      <c r="D26" s="16" t="s">
        <v>39</v>
      </c>
      <c r="E26" s="24">
        <v>90</v>
      </c>
      <c r="F26" s="31">
        <f t="shared" si="5"/>
        <v>14974.74</v>
      </c>
      <c r="G26" s="9"/>
      <c r="H26" s="25">
        <f t="shared" si="3"/>
        <v>14.4</v>
      </c>
      <c r="I26" s="26">
        <f t="shared" si="4"/>
        <v>104.4</v>
      </c>
      <c r="J26" s="8"/>
      <c r="K26" s="8"/>
      <c r="L26" s="8"/>
    </row>
    <row r="27" spans="1:10" ht="12">
      <c r="A27" s="15">
        <v>24</v>
      </c>
      <c r="B27" s="6">
        <v>37316</v>
      </c>
      <c r="C27" s="16" t="s">
        <v>23</v>
      </c>
      <c r="D27" s="16" t="s">
        <v>24</v>
      </c>
      <c r="E27" s="24">
        <v>16.02</v>
      </c>
      <c r="F27" s="31">
        <f t="shared" si="5"/>
        <v>2665.5037199999997</v>
      </c>
      <c r="G27" s="9"/>
      <c r="H27" s="25">
        <f t="shared" si="3"/>
        <v>2.5632</v>
      </c>
      <c r="I27" s="26">
        <f t="shared" si="4"/>
        <v>18.583199999999998</v>
      </c>
      <c r="J27" s="8"/>
    </row>
    <row r="28" spans="1:10" ht="12">
      <c r="A28" s="15">
        <v>25</v>
      </c>
      <c r="B28" s="6">
        <v>37319</v>
      </c>
      <c r="C28" s="16" t="s">
        <v>42</v>
      </c>
      <c r="D28" s="16" t="s">
        <v>43</v>
      </c>
      <c r="E28" s="24">
        <v>47.14</v>
      </c>
      <c r="F28" s="31">
        <f t="shared" si="5"/>
        <v>7843.43604</v>
      </c>
      <c r="G28" s="9"/>
      <c r="H28" s="25">
        <f t="shared" si="3"/>
        <v>7.542400000000001</v>
      </c>
      <c r="I28" s="26">
        <f t="shared" si="4"/>
        <v>54.6824</v>
      </c>
      <c r="J28" s="8"/>
    </row>
    <row r="29" spans="1:10" ht="12">
      <c r="A29" s="15">
        <v>26</v>
      </c>
      <c r="B29" s="6">
        <v>37320</v>
      </c>
      <c r="C29" s="16" t="s">
        <v>49</v>
      </c>
      <c r="D29" s="16" t="s">
        <v>50</v>
      </c>
      <c r="E29" s="24">
        <v>75.47</v>
      </c>
      <c r="F29" s="31">
        <f t="shared" si="5"/>
        <v>12557.15142</v>
      </c>
      <c r="G29" s="9">
        <v>16</v>
      </c>
      <c r="H29" s="25">
        <f t="shared" si="3"/>
        <v>12.0752</v>
      </c>
      <c r="I29" s="26">
        <f t="shared" si="4"/>
        <v>87.5452</v>
      </c>
      <c r="J29" s="8"/>
    </row>
    <row r="30" spans="1:12" ht="12">
      <c r="A30" s="15">
        <v>27</v>
      </c>
      <c r="B30" s="6">
        <v>37321</v>
      </c>
      <c r="C30" s="16" t="s">
        <v>51</v>
      </c>
      <c r="D30" s="16" t="s">
        <v>52</v>
      </c>
      <c r="E30" s="24">
        <v>70.89</v>
      </c>
      <c r="F30" s="31">
        <f t="shared" si="5"/>
        <v>11795.10354</v>
      </c>
      <c r="G30" s="9">
        <v>16</v>
      </c>
      <c r="H30" s="25">
        <f t="shared" si="3"/>
        <v>11.3424</v>
      </c>
      <c r="I30" s="26">
        <f t="shared" si="4"/>
        <v>82.2324</v>
      </c>
      <c r="J30" s="8"/>
      <c r="K30" s="8"/>
      <c r="L30" s="8"/>
    </row>
    <row r="31" spans="1:12" ht="12">
      <c r="A31" s="15">
        <v>28</v>
      </c>
      <c r="B31" s="6">
        <v>37326</v>
      </c>
      <c r="C31" s="16" t="s">
        <v>40</v>
      </c>
      <c r="D31" s="16" t="s">
        <v>41</v>
      </c>
      <c r="E31" s="24">
        <v>51.9</v>
      </c>
      <c r="F31" s="31">
        <f t="shared" si="5"/>
        <v>8635.4334</v>
      </c>
      <c r="G31" s="9"/>
      <c r="H31" s="25">
        <f t="shared" si="3"/>
        <v>8.304</v>
      </c>
      <c r="I31" s="26">
        <f t="shared" si="4"/>
        <v>60.204</v>
      </c>
      <c r="J31" s="8"/>
      <c r="K31" s="8"/>
      <c r="L31" s="8"/>
    </row>
    <row r="32" spans="1:12" ht="12">
      <c r="A32" s="15">
        <v>29</v>
      </c>
      <c r="B32" s="6">
        <v>37330</v>
      </c>
      <c r="C32" s="16" t="s">
        <v>53</v>
      </c>
      <c r="D32" s="16" t="s">
        <v>54</v>
      </c>
      <c r="E32" s="24">
        <v>46.52</v>
      </c>
      <c r="F32" s="31">
        <f t="shared" si="5"/>
        <v>7740.276720000001</v>
      </c>
      <c r="G32" s="9"/>
      <c r="H32" s="25">
        <f t="shared" si="3"/>
        <v>7.443200000000001</v>
      </c>
      <c r="I32" s="26">
        <f t="shared" si="4"/>
        <v>53.9632</v>
      </c>
      <c r="J32" s="8"/>
      <c r="K32" s="8"/>
      <c r="L32" s="8"/>
    </row>
    <row r="33" spans="1:12" ht="12.75">
      <c r="A33" s="15">
        <v>30</v>
      </c>
      <c r="B33" s="3">
        <v>37342</v>
      </c>
      <c r="C33" s="16" t="s">
        <v>55</v>
      </c>
      <c r="D33" s="16" t="s">
        <v>39</v>
      </c>
      <c r="E33" s="24">
        <v>9</v>
      </c>
      <c r="F33" s="31">
        <f t="shared" si="5"/>
        <v>1497.474</v>
      </c>
      <c r="G33" s="9"/>
      <c r="H33" s="25">
        <f t="shared" si="3"/>
        <v>1.44</v>
      </c>
      <c r="I33" s="26">
        <f t="shared" si="4"/>
        <v>10.44</v>
      </c>
      <c r="J33" s="8"/>
      <c r="K33" s="10" t="s">
        <v>7</v>
      </c>
      <c r="L33" s="12"/>
    </row>
    <row r="34" spans="1:12" ht="12">
      <c r="A34" s="15">
        <v>31</v>
      </c>
      <c r="B34" s="3"/>
      <c r="C34" s="16"/>
      <c r="D34" s="16"/>
      <c r="E34" s="24"/>
      <c r="F34" s="31">
        <f t="shared" si="5"/>
        <v>0</v>
      </c>
      <c r="G34" s="9"/>
      <c r="H34" s="25">
        <f t="shared" si="3"/>
        <v>0</v>
      </c>
      <c r="I34" s="26">
        <f t="shared" si="4"/>
        <v>0</v>
      </c>
      <c r="J34" s="8"/>
      <c r="K34" s="11" t="s">
        <v>8</v>
      </c>
      <c r="L34" s="11" t="s">
        <v>9</v>
      </c>
    </row>
    <row r="35" spans="1:12" ht="12">
      <c r="A35" s="17">
        <v>32</v>
      </c>
      <c r="B35" s="3"/>
      <c r="C35" s="16"/>
      <c r="D35" s="16"/>
      <c r="E35" s="24"/>
      <c r="F35" s="31">
        <f t="shared" si="5"/>
        <v>0</v>
      </c>
      <c r="G35" s="9"/>
      <c r="H35" s="25">
        <f t="shared" si="3"/>
        <v>0</v>
      </c>
      <c r="I35" s="26">
        <f t="shared" si="4"/>
        <v>0</v>
      </c>
      <c r="J35" s="8"/>
      <c r="K35" s="35">
        <f>SUM(E4:E33)</f>
        <v>1970.692306896552</v>
      </c>
      <c r="L35" s="27">
        <f>SUM(H4:H33)</f>
        <v>310.9991691034482</v>
      </c>
    </row>
    <row r="36" spans="1:12" ht="12">
      <c r="A36" s="17">
        <v>33</v>
      </c>
      <c r="B36" s="3"/>
      <c r="C36" s="16"/>
      <c r="D36" s="16"/>
      <c r="E36" s="24"/>
      <c r="F36" s="31">
        <f t="shared" si="5"/>
        <v>0</v>
      </c>
      <c r="G36" s="9"/>
      <c r="H36" s="25">
        <f t="shared" si="3"/>
        <v>0</v>
      </c>
      <c r="I36" s="26">
        <f t="shared" si="4"/>
        <v>0</v>
      </c>
      <c r="J36" s="8"/>
      <c r="K36" s="8"/>
      <c r="L36" s="8"/>
    </row>
    <row r="37" spans="1:12" ht="12">
      <c r="A37" s="17">
        <v>34</v>
      </c>
      <c r="B37" s="3">
        <v>37331</v>
      </c>
      <c r="C37" s="16" t="s">
        <v>36</v>
      </c>
      <c r="D37" s="16" t="s">
        <v>37</v>
      </c>
      <c r="E37" s="24">
        <v>72.64</v>
      </c>
      <c r="F37" s="31">
        <f t="shared" si="5"/>
        <v>12086.27904</v>
      </c>
      <c r="G37" s="9"/>
      <c r="H37" s="25">
        <f t="shared" si="3"/>
        <v>11.6224</v>
      </c>
      <c r="I37" s="26">
        <f t="shared" si="4"/>
        <v>84.2624</v>
      </c>
      <c r="J37" s="8"/>
      <c r="K37" s="8"/>
      <c r="L37" s="8"/>
    </row>
    <row r="38" spans="1:10" ht="12">
      <c r="A38" s="17">
        <v>35</v>
      </c>
      <c r="B38" s="3">
        <v>37347</v>
      </c>
      <c r="C38" s="16" t="s">
        <v>23</v>
      </c>
      <c r="D38" s="16" t="s">
        <v>24</v>
      </c>
      <c r="E38" s="24">
        <v>16.03</v>
      </c>
      <c r="F38" s="31">
        <f t="shared" si="5"/>
        <v>2667.1675800000003</v>
      </c>
      <c r="G38" s="9"/>
      <c r="H38" s="25">
        <f t="shared" si="3"/>
        <v>2.5648000000000004</v>
      </c>
      <c r="I38" s="26">
        <f t="shared" si="4"/>
        <v>18.594800000000003</v>
      </c>
      <c r="J38" s="8"/>
    </row>
    <row r="39" spans="1:10" ht="12">
      <c r="A39" s="17">
        <v>36</v>
      </c>
      <c r="B39" s="3">
        <v>37355</v>
      </c>
      <c r="C39" s="16" t="s">
        <v>59</v>
      </c>
      <c r="D39" s="16" t="s">
        <v>39</v>
      </c>
      <c r="E39" s="24">
        <v>78.44</v>
      </c>
      <c r="F39" s="31">
        <f t="shared" si="5"/>
        <v>13051.31784</v>
      </c>
      <c r="G39" s="9"/>
      <c r="H39" s="25">
        <f t="shared" si="3"/>
        <v>12.5504</v>
      </c>
      <c r="I39" s="26">
        <f t="shared" si="4"/>
        <v>90.9904</v>
      </c>
      <c r="J39" s="8"/>
    </row>
    <row r="40" spans="1:10" ht="12">
      <c r="A40" s="17">
        <v>37</v>
      </c>
      <c r="B40" s="3">
        <v>37357</v>
      </c>
      <c r="C40" s="16" t="s">
        <v>51</v>
      </c>
      <c r="D40" s="16" t="s">
        <v>15</v>
      </c>
      <c r="E40" s="24">
        <v>46.34</v>
      </c>
      <c r="F40" s="31">
        <f t="shared" si="5"/>
        <v>7710.3272400000005</v>
      </c>
      <c r="G40" s="9"/>
      <c r="H40" s="25">
        <f t="shared" si="3"/>
        <v>7.4144000000000005</v>
      </c>
      <c r="I40" s="26">
        <f t="shared" si="4"/>
        <v>53.754400000000004</v>
      </c>
      <c r="J40" s="8"/>
    </row>
    <row r="41" spans="1:9" ht="12">
      <c r="A41" s="17">
        <v>38</v>
      </c>
      <c r="B41" s="3">
        <v>37362</v>
      </c>
      <c r="C41" s="16" t="s">
        <v>51</v>
      </c>
      <c r="D41" s="16" t="s">
        <v>52</v>
      </c>
      <c r="E41" s="24">
        <v>17.84</v>
      </c>
      <c r="F41" s="31">
        <f t="shared" si="5"/>
        <v>2968.32624</v>
      </c>
      <c r="G41" s="9"/>
      <c r="H41" s="25">
        <f t="shared" si="3"/>
        <v>2.8544</v>
      </c>
      <c r="I41" s="26">
        <f t="shared" si="4"/>
        <v>20.6944</v>
      </c>
    </row>
    <row r="42" spans="1:9" ht="12">
      <c r="A42" s="17">
        <v>39</v>
      </c>
      <c r="B42" s="3">
        <v>37362</v>
      </c>
      <c r="C42" s="16" t="s">
        <v>36</v>
      </c>
      <c r="D42" s="16" t="s">
        <v>37</v>
      </c>
      <c r="E42" s="24">
        <v>60.97</v>
      </c>
      <c r="F42" s="31">
        <f t="shared" si="5"/>
        <v>10144.55442</v>
      </c>
      <c r="G42" s="9"/>
      <c r="H42" s="25">
        <f t="shared" si="3"/>
        <v>9.7552</v>
      </c>
      <c r="I42" s="26">
        <f t="shared" si="4"/>
        <v>70.7252</v>
      </c>
    </row>
    <row r="43" spans="1:9" ht="12">
      <c r="A43" s="17">
        <v>40</v>
      </c>
      <c r="B43" s="3">
        <v>37363</v>
      </c>
      <c r="C43" s="16" t="s">
        <v>56</v>
      </c>
      <c r="D43" s="16" t="s">
        <v>30</v>
      </c>
      <c r="E43" s="24">
        <v>70.67</v>
      </c>
      <c r="F43" s="31">
        <f t="shared" si="5"/>
        <v>11758.49862</v>
      </c>
      <c r="G43" s="9"/>
      <c r="H43" s="25">
        <f t="shared" si="3"/>
        <v>11.3072</v>
      </c>
      <c r="I43" s="26">
        <f t="shared" si="4"/>
        <v>81.9772</v>
      </c>
    </row>
    <row r="44" spans="1:9" ht="12">
      <c r="A44" s="17">
        <v>41</v>
      </c>
      <c r="B44" s="3">
        <v>37364</v>
      </c>
      <c r="C44" s="16" t="s">
        <v>57</v>
      </c>
      <c r="D44" s="16" t="s">
        <v>58</v>
      </c>
      <c r="E44" s="24">
        <v>2314</v>
      </c>
      <c r="F44" s="31">
        <f t="shared" si="5"/>
        <v>385017.20399999997</v>
      </c>
      <c r="G44" s="9"/>
      <c r="H44" s="25">
        <f t="shared" si="3"/>
        <v>370.24</v>
      </c>
      <c r="I44" s="26">
        <f t="shared" si="4"/>
        <v>2684.24</v>
      </c>
    </row>
    <row r="45" spans="1:9" ht="12">
      <c r="A45" s="17">
        <v>42</v>
      </c>
      <c r="B45" s="3">
        <v>37372</v>
      </c>
      <c r="C45" s="16" t="s">
        <v>60</v>
      </c>
      <c r="D45" s="16" t="s">
        <v>39</v>
      </c>
      <c r="E45" s="24">
        <v>67.01</v>
      </c>
      <c r="F45" s="31">
        <f t="shared" si="5"/>
        <v>11149.52586</v>
      </c>
      <c r="G45" s="9"/>
      <c r="H45" s="25">
        <f t="shared" si="3"/>
        <v>10.7216</v>
      </c>
      <c r="I45" s="26">
        <f t="shared" si="4"/>
        <v>77.7316</v>
      </c>
    </row>
    <row r="46" spans="1:9" ht="12">
      <c r="A46" s="17">
        <v>43</v>
      </c>
      <c r="B46" s="3">
        <v>37377</v>
      </c>
      <c r="C46" s="16" t="s">
        <v>42</v>
      </c>
      <c r="D46" s="16" t="s">
        <v>24</v>
      </c>
      <c r="E46" s="49">
        <v>16</v>
      </c>
      <c r="F46" s="31">
        <f t="shared" si="5"/>
        <v>2662.176</v>
      </c>
      <c r="G46" s="9"/>
      <c r="H46" s="25">
        <f t="shared" si="3"/>
        <v>2.56</v>
      </c>
      <c r="I46" s="26">
        <f t="shared" si="4"/>
        <v>18.56</v>
      </c>
    </row>
    <row r="47" spans="1:9" ht="12">
      <c r="A47" s="17">
        <v>44</v>
      </c>
      <c r="B47" s="3">
        <v>37380</v>
      </c>
      <c r="C47" s="16" t="s">
        <v>23</v>
      </c>
      <c r="D47" s="16" t="s">
        <v>43</v>
      </c>
      <c r="E47" s="24">
        <v>44.92</v>
      </c>
      <c r="F47" s="31">
        <f t="shared" si="5"/>
        <v>7474.05912</v>
      </c>
      <c r="G47" s="9"/>
      <c r="H47" s="25">
        <f t="shared" si="3"/>
        <v>7.187200000000001</v>
      </c>
      <c r="I47" s="26">
        <f t="shared" si="4"/>
        <v>52.107200000000006</v>
      </c>
    </row>
    <row r="48" spans="1:9" ht="12">
      <c r="A48" s="17">
        <v>45</v>
      </c>
      <c r="B48" s="3">
        <v>37390</v>
      </c>
      <c r="C48" s="16" t="s">
        <v>40</v>
      </c>
      <c r="D48" s="16" t="s">
        <v>41</v>
      </c>
      <c r="E48" s="49">
        <v>45.08</v>
      </c>
      <c r="F48" s="31">
        <f t="shared" si="5"/>
        <v>7500.68088</v>
      </c>
      <c r="G48" s="9"/>
      <c r="H48" s="25">
        <f t="shared" si="3"/>
        <v>7.2128</v>
      </c>
      <c r="I48" s="26">
        <f t="shared" si="4"/>
        <v>52.2928</v>
      </c>
    </row>
    <row r="49" spans="1:9" ht="12">
      <c r="A49" s="19">
        <v>46</v>
      </c>
      <c r="B49" s="3">
        <v>37392</v>
      </c>
      <c r="C49" s="16" t="s">
        <v>36</v>
      </c>
      <c r="D49" s="16" t="s">
        <v>37</v>
      </c>
      <c r="E49" s="24">
        <v>85.16</v>
      </c>
      <c r="F49" s="31">
        <f t="shared" si="5"/>
        <v>14169.43176</v>
      </c>
      <c r="G49" s="9"/>
      <c r="H49" s="25">
        <f t="shared" si="3"/>
        <v>13.6256</v>
      </c>
      <c r="I49" s="26">
        <f t="shared" si="4"/>
        <v>98.7856</v>
      </c>
    </row>
    <row r="50" spans="1:9" ht="12">
      <c r="A50" s="19"/>
      <c r="B50" s="3">
        <v>37393</v>
      </c>
      <c r="C50" s="16" t="s">
        <v>61</v>
      </c>
      <c r="D50" s="16" t="s">
        <v>30</v>
      </c>
      <c r="E50" s="48">
        <v>16.18</v>
      </c>
      <c r="F50" s="31">
        <f t="shared" si="5"/>
        <v>2692.1254799999997</v>
      </c>
      <c r="G50" s="9"/>
      <c r="H50" s="25">
        <f t="shared" si="3"/>
        <v>2.5888</v>
      </c>
      <c r="I50" s="26">
        <f t="shared" si="4"/>
        <v>18.7688</v>
      </c>
    </row>
    <row r="51" spans="1:9" ht="12">
      <c r="A51" s="18"/>
      <c r="B51" s="3">
        <v>37397</v>
      </c>
      <c r="C51" s="16" t="s">
        <v>51</v>
      </c>
      <c r="D51" s="16" t="s">
        <v>15</v>
      </c>
      <c r="E51" s="49">
        <v>69</v>
      </c>
      <c r="F51" s="31">
        <f t="shared" si="5"/>
        <v>11480.634</v>
      </c>
      <c r="G51" s="9"/>
      <c r="H51" s="25">
        <f t="shared" si="3"/>
        <v>11.040000000000001</v>
      </c>
      <c r="I51" s="26">
        <f t="shared" si="4"/>
        <v>80.04</v>
      </c>
    </row>
    <row r="52" spans="2:9" ht="12">
      <c r="B52" s="3">
        <v>37403</v>
      </c>
      <c r="C52" s="16" t="s">
        <v>62</v>
      </c>
      <c r="D52" s="16" t="s">
        <v>39</v>
      </c>
      <c r="E52" s="49">
        <v>27</v>
      </c>
      <c r="F52" s="31">
        <f t="shared" si="5"/>
        <v>4492.422</v>
      </c>
      <c r="G52" s="9"/>
      <c r="H52" s="25">
        <f t="shared" si="3"/>
        <v>4.32</v>
      </c>
      <c r="I52" s="26">
        <f t="shared" si="4"/>
        <v>31.32</v>
      </c>
    </row>
    <row r="53" spans="2:9" ht="12">
      <c r="B53" s="3">
        <v>37405</v>
      </c>
      <c r="C53" s="16" t="s">
        <v>63</v>
      </c>
      <c r="D53" s="16" t="s">
        <v>64</v>
      </c>
      <c r="E53" s="49">
        <v>9.05</v>
      </c>
      <c r="F53" s="31">
        <f t="shared" si="5"/>
        <v>1505.7933</v>
      </c>
      <c r="G53" s="9">
        <v>4</v>
      </c>
      <c r="H53" s="25">
        <f>E53*0.04</f>
        <v>0.36200000000000004</v>
      </c>
      <c r="I53" s="26">
        <v>9.42</v>
      </c>
    </row>
    <row r="54" spans="2:9" ht="12">
      <c r="B54" s="3">
        <v>37408</v>
      </c>
      <c r="C54" s="16" t="s">
        <v>23</v>
      </c>
      <c r="D54" s="16" t="s">
        <v>24</v>
      </c>
      <c r="E54" s="24">
        <v>16.16</v>
      </c>
      <c r="F54" s="31">
        <f t="shared" si="5"/>
        <v>2688.79776</v>
      </c>
      <c r="G54" s="9"/>
      <c r="H54" s="25">
        <f t="shared" si="3"/>
        <v>2.5856</v>
      </c>
      <c r="I54" s="26">
        <f t="shared" si="4"/>
        <v>18.7456</v>
      </c>
    </row>
    <row r="55" spans="2:9" ht="12">
      <c r="B55" s="3">
        <v>37412</v>
      </c>
      <c r="C55" s="16" t="s">
        <v>65</v>
      </c>
      <c r="D55" s="16" t="s">
        <v>30</v>
      </c>
      <c r="E55" s="49">
        <v>94.21</v>
      </c>
      <c r="F55" s="31">
        <f t="shared" si="5"/>
        <v>15675.225059999999</v>
      </c>
      <c r="G55" s="9"/>
      <c r="H55" s="25">
        <f t="shared" si="3"/>
        <v>15.073599999999999</v>
      </c>
      <c r="I55" s="26">
        <f t="shared" si="4"/>
        <v>109.28359999999999</v>
      </c>
    </row>
    <row r="56" spans="1:9" ht="12">
      <c r="A56" s="19"/>
      <c r="B56" s="3">
        <v>37413</v>
      </c>
      <c r="C56" s="16" t="s">
        <v>66</v>
      </c>
      <c r="D56" s="16" t="s">
        <v>32</v>
      </c>
      <c r="E56" s="49">
        <v>15.09</v>
      </c>
      <c r="F56" s="31">
        <f t="shared" si="5"/>
        <v>2510.76474</v>
      </c>
      <c r="G56" s="9"/>
      <c r="H56" s="25">
        <f t="shared" si="3"/>
        <v>2.4144</v>
      </c>
      <c r="I56" s="26">
        <f t="shared" si="4"/>
        <v>17.5044</v>
      </c>
    </row>
    <row r="57" spans="1:9" ht="12">
      <c r="A57" s="19"/>
      <c r="B57" s="3">
        <v>37413</v>
      </c>
      <c r="C57" s="16" t="s">
        <v>66</v>
      </c>
      <c r="D57" s="16" t="s">
        <v>34</v>
      </c>
      <c r="E57" s="24">
        <v>9.05</v>
      </c>
      <c r="F57" s="31">
        <f t="shared" si="5"/>
        <v>1505.7933</v>
      </c>
      <c r="G57" s="9"/>
      <c r="H57" s="25">
        <f t="shared" si="3"/>
        <v>1.4480000000000002</v>
      </c>
      <c r="I57" s="26">
        <f t="shared" si="4"/>
        <v>10.498000000000001</v>
      </c>
    </row>
    <row r="58" spans="1:9" ht="12">
      <c r="A58" s="19"/>
      <c r="B58" s="3">
        <v>37413</v>
      </c>
      <c r="C58" s="16" t="s">
        <v>14</v>
      </c>
      <c r="D58" s="16" t="s">
        <v>45</v>
      </c>
      <c r="E58" s="24">
        <v>5.43</v>
      </c>
      <c r="F58" s="31">
        <f t="shared" si="5"/>
        <v>903.4759799999999</v>
      </c>
      <c r="G58" s="9"/>
      <c r="H58" s="25">
        <f t="shared" si="3"/>
        <v>0.8688</v>
      </c>
      <c r="I58" s="25">
        <f t="shared" si="4"/>
        <v>6.2988</v>
      </c>
    </row>
    <row r="59" spans="1:9" ht="12">
      <c r="A59" s="19"/>
      <c r="B59" s="3">
        <v>37413</v>
      </c>
      <c r="C59" s="16" t="s">
        <v>67</v>
      </c>
      <c r="D59" s="16" t="s">
        <v>30</v>
      </c>
      <c r="E59" s="24">
        <v>40.68</v>
      </c>
      <c r="F59" s="31">
        <f t="shared" si="5"/>
        <v>6768.58248</v>
      </c>
      <c r="G59" s="9"/>
      <c r="H59" s="25">
        <f t="shared" si="3"/>
        <v>6.5088</v>
      </c>
      <c r="I59" s="25">
        <f t="shared" si="4"/>
        <v>47.1888</v>
      </c>
    </row>
    <row r="60" spans="1:9" ht="12">
      <c r="A60" s="19"/>
      <c r="B60" s="3">
        <v>37417</v>
      </c>
      <c r="C60" s="16" t="s">
        <v>68</v>
      </c>
      <c r="D60" s="16" t="s">
        <v>69</v>
      </c>
      <c r="E60" s="24">
        <v>163.46</v>
      </c>
      <c r="F60" s="31">
        <f t="shared" si="5"/>
        <v>27197.455560000002</v>
      </c>
      <c r="G60" s="9">
        <v>4</v>
      </c>
      <c r="H60" s="25">
        <v>6.54</v>
      </c>
      <c r="I60" s="25">
        <f t="shared" si="4"/>
        <v>170</v>
      </c>
    </row>
    <row r="61" spans="1:9" ht="12">
      <c r="A61" s="19"/>
      <c r="B61" s="3">
        <v>37418</v>
      </c>
      <c r="C61" s="16" t="s">
        <v>71</v>
      </c>
      <c r="D61" s="16" t="s">
        <v>72</v>
      </c>
      <c r="E61" s="24">
        <v>874.06</v>
      </c>
      <c r="F61" s="31">
        <f t="shared" si="5"/>
        <v>145431.34715999998</v>
      </c>
      <c r="G61" s="9"/>
      <c r="H61" s="25">
        <f aca="true" t="shared" si="6" ref="H61:H66">E61*0.16</f>
        <v>139.84959999999998</v>
      </c>
      <c r="I61" s="25">
        <f aca="true" t="shared" si="7" ref="I61:I66">E61+H61</f>
        <v>1013.9096</v>
      </c>
    </row>
    <row r="62" spans="1:9" ht="12">
      <c r="A62" s="19"/>
      <c r="B62" s="3">
        <v>37423</v>
      </c>
      <c r="C62" s="16" t="s">
        <v>36</v>
      </c>
      <c r="D62" s="16" t="s">
        <v>37</v>
      </c>
      <c r="E62" s="24">
        <v>154.96</v>
      </c>
      <c r="F62" s="31">
        <f t="shared" si="5"/>
        <v>25783.17456</v>
      </c>
      <c r="G62" s="9"/>
      <c r="H62" s="25">
        <f t="shared" si="6"/>
        <v>24.7936</v>
      </c>
      <c r="I62" s="25">
        <f t="shared" si="7"/>
        <v>179.7536</v>
      </c>
    </row>
    <row r="63" spans="1:9" ht="12">
      <c r="A63" s="19"/>
      <c r="B63" s="3">
        <v>37424</v>
      </c>
      <c r="C63" s="16" t="s">
        <v>74</v>
      </c>
      <c r="D63" s="16" t="s">
        <v>39</v>
      </c>
      <c r="E63" s="24">
        <v>548.19</v>
      </c>
      <c r="F63" s="31">
        <f t="shared" si="5"/>
        <v>91211.14134</v>
      </c>
      <c r="G63" s="9"/>
      <c r="H63" s="25">
        <f t="shared" si="6"/>
        <v>87.7104</v>
      </c>
      <c r="I63" s="25">
        <f t="shared" si="7"/>
        <v>635.9004000000001</v>
      </c>
    </row>
    <row r="64" spans="1:9" ht="12">
      <c r="A64" s="20"/>
      <c r="B64" s="3">
        <v>37426</v>
      </c>
      <c r="C64" s="16" t="s">
        <v>14</v>
      </c>
      <c r="D64" s="16" t="s">
        <v>73</v>
      </c>
      <c r="E64" s="24">
        <v>40.8</v>
      </c>
      <c r="F64" s="31">
        <f t="shared" si="5"/>
        <v>6788.5488</v>
      </c>
      <c r="G64" s="9"/>
      <c r="H64" s="25">
        <f t="shared" si="6"/>
        <v>6.528</v>
      </c>
      <c r="I64" s="25">
        <f t="shared" si="7"/>
        <v>47.327999999999996</v>
      </c>
    </row>
    <row r="65" spans="1:9" ht="12">
      <c r="A65" s="19"/>
      <c r="B65" s="3">
        <v>37426</v>
      </c>
      <c r="C65" s="16" t="s">
        <v>80</v>
      </c>
      <c r="D65" s="16" t="s">
        <v>81</v>
      </c>
      <c r="E65" s="50">
        <v>395</v>
      </c>
      <c r="F65" s="32">
        <f t="shared" si="5"/>
        <v>65722.47</v>
      </c>
      <c r="H65" s="51">
        <f t="shared" si="6"/>
        <v>63.2</v>
      </c>
      <c r="I65" s="51">
        <f t="shared" si="7"/>
        <v>458.2</v>
      </c>
    </row>
    <row r="66" spans="1:9" ht="12">
      <c r="A66" s="19"/>
      <c r="B66" s="3">
        <v>37427</v>
      </c>
      <c r="C66" s="16" t="s">
        <v>42</v>
      </c>
      <c r="D66" s="16" t="s">
        <v>70</v>
      </c>
      <c r="E66" s="24">
        <v>113.1</v>
      </c>
      <c r="F66" s="31">
        <f t="shared" si="5"/>
        <v>18818.256599999997</v>
      </c>
      <c r="G66" s="9"/>
      <c r="H66" s="25">
        <f t="shared" si="6"/>
        <v>18.096</v>
      </c>
      <c r="I66" s="25">
        <f t="shared" si="7"/>
        <v>131.196</v>
      </c>
    </row>
    <row r="67" spans="1:9" ht="12">
      <c r="A67" s="19"/>
      <c r="B67" s="3">
        <v>37435</v>
      </c>
      <c r="C67" s="16" t="s">
        <v>75</v>
      </c>
      <c r="D67" s="16" t="s">
        <v>39</v>
      </c>
      <c r="E67" s="50">
        <v>25.36</v>
      </c>
      <c r="F67" s="32">
        <f t="shared" si="5"/>
        <v>4219.54896</v>
      </c>
      <c r="H67" s="51">
        <f aca="true" t="shared" si="8" ref="H67:H116">E67*0.16</f>
        <v>4.0576</v>
      </c>
      <c r="I67" s="51">
        <f aca="true" t="shared" si="9" ref="I67:I116">E67+H67</f>
        <v>29.4176</v>
      </c>
    </row>
    <row r="68" spans="1:9" ht="12">
      <c r="A68" s="19"/>
      <c r="B68" s="3">
        <v>37435</v>
      </c>
      <c r="C68" s="16" t="s">
        <v>78</v>
      </c>
      <c r="D68" s="16" t="s">
        <v>79</v>
      </c>
      <c r="E68" s="24">
        <v>103.45</v>
      </c>
      <c r="F68" s="31">
        <f t="shared" si="5"/>
        <v>17212.6317</v>
      </c>
      <c r="G68" s="9"/>
      <c r="H68" s="25">
        <f t="shared" si="8"/>
        <v>16.552</v>
      </c>
      <c r="I68" s="25">
        <f t="shared" si="9"/>
        <v>120.00200000000001</v>
      </c>
    </row>
    <row r="69" spans="1:12" ht="12.75">
      <c r="A69" s="19"/>
      <c r="B69" s="3">
        <v>37437</v>
      </c>
      <c r="C69" s="16" t="s">
        <v>82</v>
      </c>
      <c r="D69" s="16" t="s">
        <v>83</v>
      </c>
      <c r="E69" s="50">
        <v>1190.93</v>
      </c>
      <c r="F69" s="32">
        <f t="shared" si="5"/>
        <v>198154.07898</v>
      </c>
      <c r="H69" s="51">
        <f>E69*0.16</f>
        <v>190.5488</v>
      </c>
      <c r="I69" s="52">
        <f>E69+H69</f>
        <v>1381.4788</v>
      </c>
      <c r="K69" s="10" t="s">
        <v>11</v>
      </c>
      <c r="L69" s="12"/>
    </row>
    <row r="70" spans="2:12" ht="12">
      <c r="B70" s="3"/>
      <c r="C70" s="16"/>
      <c r="D70" s="16"/>
      <c r="E70" s="24"/>
      <c r="F70" s="31"/>
      <c r="G70" s="9"/>
      <c r="H70" s="25"/>
      <c r="I70" s="26"/>
      <c r="K70" s="11" t="s">
        <v>8</v>
      </c>
      <c r="L70" s="11" t="s">
        <v>9</v>
      </c>
    </row>
    <row r="71" spans="2:12" ht="12">
      <c r="B71" s="3"/>
      <c r="C71" s="16"/>
      <c r="D71" s="16"/>
      <c r="E71" s="24"/>
      <c r="F71" s="31"/>
      <c r="G71" s="9"/>
      <c r="H71" s="25"/>
      <c r="I71" s="26"/>
      <c r="K71" s="27">
        <f>SUM(E37:E69)</f>
        <v>6846.259999999999</v>
      </c>
      <c r="L71" s="27">
        <f>SUM(H37:H69)</f>
        <v>1074.7020000000002</v>
      </c>
    </row>
    <row r="72" spans="2:9" ht="12">
      <c r="B72" s="3"/>
      <c r="C72" s="16"/>
      <c r="D72" s="16"/>
      <c r="E72" s="24"/>
      <c r="F72" s="31"/>
      <c r="G72" s="9"/>
      <c r="H72" s="25"/>
      <c r="I72" s="26"/>
    </row>
    <row r="73" spans="2:9" ht="12">
      <c r="B73" s="3">
        <v>37438</v>
      </c>
      <c r="C73" s="16" t="s">
        <v>76</v>
      </c>
      <c r="D73" s="16" t="s">
        <v>39</v>
      </c>
      <c r="E73" s="24">
        <v>3</v>
      </c>
      <c r="F73" s="53">
        <f t="shared" si="5"/>
        <v>499.158</v>
      </c>
      <c r="G73" s="9"/>
      <c r="H73" s="25">
        <f t="shared" si="8"/>
        <v>0.48</v>
      </c>
      <c r="I73" s="26">
        <f t="shared" si="9"/>
        <v>3.48</v>
      </c>
    </row>
    <row r="74" spans="2:9" ht="12">
      <c r="B74" s="3">
        <v>37438</v>
      </c>
      <c r="C74" s="16" t="s">
        <v>87</v>
      </c>
      <c r="D74" s="16" t="s">
        <v>88</v>
      </c>
      <c r="E74" s="48">
        <v>16.27</v>
      </c>
      <c r="F74" s="53">
        <f t="shared" si="5"/>
        <v>2707.10022</v>
      </c>
      <c r="G74" s="9"/>
      <c r="H74" s="25">
        <f t="shared" si="8"/>
        <v>2.6032</v>
      </c>
      <c r="I74" s="26">
        <f t="shared" si="9"/>
        <v>18.8732</v>
      </c>
    </row>
    <row r="75" spans="2:9" ht="12">
      <c r="B75" s="3">
        <v>37441</v>
      </c>
      <c r="C75" s="16" t="s">
        <v>23</v>
      </c>
      <c r="D75" s="16" t="s">
        <v>43</v>
      </c>
      <c r="E75" s="24">
        <v>48.46</v>
      </c>
      <c r="F75" s="53">
        <f t="shared" si="5"/>
        <v>8063.06556</v>
      </c>
      <c r="G75" s="9"/>
      <c r="H75" s="25">
        <f t="shared" si="8"/>
        <v>7.7536000000000005</v>
      </c>
      <c r="I75" s="26">
        <f t="shared" si="9"/>
        <v>56.2136</v>
      </c>
    </row>
    <row r="76" spans="2:9" ht="12">
      <c r="B76" s="3">
        <v>37441</v>
      </c>
      <c r="C76" s="16" t="s">
        <v>77</v>
      </c>
      <c r="D76" s="16" t="s">
        <v>39</v>
      </c>
      <c r="E76" s="24">
        <v>180.31</v>
      </c>
      <c r="F76" s="53">
        <f t="shared" si="5"/>
        <v>30001.05966</v>
      </c>
      <c r="G76" s="9"/>
      <c r="H76" s="25">
        <f t="shared" si="8"/>
        <v>28.849600000000002</v>
      </c>
      <c r="I76" s="26">
        <f t="shared" si="9"/>
        <v>209.1596</v>
      </c>
    </row>
    <row r="77" spans="2:9" ht="12">
      <c r="B77" s="3">
        <v>37447</v>
      </c>
      <c r="C77" s="16" t="s">
        <v>84</v>
      </c>
      <c r="D77" s="16" t="s">
        <v>41</v>
      </c>
      <c r="E77" s="24">
        <v>40.41</v>
      </c>
      <c r="F77" s="53">
        <f t="shared" si="5"/>
        <v>6723.658259999999</v>
      </c>
      <c r="G77" s="9"/>
      <c r="H77" s="25">
        <f t="shared" si="8"/>
        <v>6.465599999999999</v>
      </c>
      <c r="I77" s="26">
        <f t="shared" si="9"/>
        <v>46.8756</v>
      </c>
    </row>
    <row r="78" spans="2:9" ht="12">
      <c r="B78" s="3">
        <v>37447</v>
      </c>
      <c r="C78" s="16" t="s">
        <v>36</v>
      </c>
      <c r="D78" s="16" t="s">
        <v>37</v>
      </c>
      <c r="E78" s="24">
        <v>65.51</v>
      </c>
      <c r="F78" s="53">
        <f t="shared" si="5"/>
        <v>10899.94686</v>
      </c>
      <c r="G78" s="9"/>
      <c r="H78" s="25">
        <f t="shared" si="8"/>
        <v>10.4816</v>
      </c>
      <c r="I78" s="26">
        <f t="shared" si="9"/>
        <v>75.9916</v>
      </c>
    </row>
    <row r="79" spans="2:9" ht="12">
      <c r="B79" s="3">
        <v>37452</v>
      </c>
      <c r="C79" s="16" t="s">
        <v>85</v>
      </c>
      <c r="D79" s="16" t="s">
        <v>86</v>
      </c>
      <c r="E79" s="24">
        <v>124.35</v>
      </c>
      <c r="F79" s="53">
        <f t="shared" si="5"/>
        <v>20690.0991</v>
      </c>
      <c r="G79" s="9"/>
      <c r="H79" s="25">
        <f t="shared" si="8"/>
        <v>19.896</v>
      </c>
      <c r="I79" s="26">
        <f t="shared" si="9"/>
        <v>144.24599999999998</v>
      </c>
    </row>
    <row r="80" spans="2:9" ht="12">
      <c r="B80" s="3">
        <v>37455</v>
      </c>
      <c r="C80" s="16" t="s">
        <v>91</v>
      </c>
      <c r="D80" s="16" t="s">
        <v>81</v>
      </c>
      <c r="E80" s="24">
        <v>305.15</v>
      </c>
      <c r="F80" s="53">
        <f t="shared" si="5"/>
        <v>50772.6879</v>
      </c>
      <c r="G80" s="9"/>
      <c r="H80" s="25">
        <f t="shared" si="8"/>
        <v>48.824</v>
      </c>
      <c r="I80" s="26">
        <f t="shared" si="9"/>
        <v>353.974</v>
      </c>
    </row>
    <row r="81" spans="2:9" ht="12">
      <c r="B81" s="3">
        <v>37456</v>
      </c>
      <c r="C81" s="16" t="s">
        <v>89</v>
      </c>
      <c r="D81" s="16" t="s">
        <v>45</v>
      </c>
      <c r="E81" s="24">
        <v>30.34</v>
      </c>
      <c r="F81" s="53">
        <f t="shared" si="5"/>
        <v>5048.15124</v>
      </c>
      <c r="G81" s="9"/>
      <c r="H81" s="25">
        <f t="shared" si="8"/>
        <v>4.8544</v>
      </c>
      <c r="I81" s="26">
        <f t="shared" si="9"/>
        <v>35.1944</v>
      </c>
    </row>
    <row r="82" spans="2:9" ht="12">
      <c r="B82" s="3">
        <v>37456</v>
      </c>
      <c r="C82" s="16" t="s">
        <v>90</v>
      </c>
      <c r="D82" s="16" t="s">
        <v>86</v>
      </c>
      <c r="E82" s="24">
        <v>61.79</v>
      </c>
      <c r="F82" s="53">
        <f t="shared" si="5"/>
        <v>10280.99094</v>
      </c>
      <c r="G82" s="9"/>
      <c r="H82" s="25">
        <f t="shared" si="8"/>
        <v>9.8864</v>
      </c>
      <c r="I82" s="26">
        <f t="shared" si="9"/>
        <v>71.6764</v>
      </c>
    </row>
    <row r="83" spans="2:9" ht="12">
      <c r="B83" s="3">
        <v>37456</v>
      </c>
      <c r="C83" s="16" t="s">
        <v>95</v>
      </c>
      <c r="D83" s="16" t="s">
        <v>96</v>
      </c>
      <c r="E83" s="24">
        <v>1474.66</v>
      </c>
      <c r="F83" s="53">
        <f t="shared" si="5"/>
        <v>245362.77876000002</v>
      </c>
      <c r="G83" s="9"/>
      <c r="H83" s="25">
        <f t="shared" si="8"/>
        <v>235.9456</v>
      </c>
      <c r="I83" s="26">
        <f t="shared" si="9"/>
        <v>1710.6056</v>
      </c>
    </row>
    <row r="84" spans="2:12" ht="12">
      <c r="B84" s="3">
        <v>37457</v>
      </c>
      <c r="C84" s="16" t="s">
        <v>23</v>
      </c>
      <c r="D84" s="16" t="s">
        <v>70</v>
      </c>
      <c r="E84" s="24">
        <v>36.45</v>
      </c>
      <c r="F84" s="53">
        <f t="shared" si="5"/>
        <v>6064.769700000001</v>
      </c>
      <c r="G84" s="9"/>
      <c r="H84" s="25">
        <f t="shared" si="8"/>
        <v>5.832000000000001</v>
      </c>
      <c r="I84" s="26">
        <f t="shared" si="9"/>
        <v>42.282000000000004</v>
      </c>
      <c r="K84" s="12"/>
      <c r="L84" s="12"/>
    </row>
    <row r="85" spans="2:9" ht="12">
      <c r="B85" s="3">
        <v>37461</v>
      </c>
      <c r="C85" s="16" t="s">
        <v>92</v>
      </c>
      <c r="D85" s="16" t="s">
        <v>39</v>
      </c>
      <c r="E85" s="24">
        <v>53.44</v>
      </c>
      <c r="F85" s="53">
        <f t="shared" si="5"/>
        <v>8891.66784</v>
      </c>
      <c r="G85" s="9"/>
      <c r="H85" s="25">
        <f t="shared" si="8"/>
        <v>8.5504</v>
      </c>
      <c r="I85" s="26">
        <f t="shared" si="9"/>
        <v>61.990399999999994</v>
      </c>
    </row>
    <row r="86" spans="2:9" ht="12">
      <c r="B86" s="3">
        <v>37462</v>
      </c>
      <c r="C86" s="16" t="s">
        <v>93</v>
      </c>
      <c r="D86" s="16" t="s">
        <v>39</v>
      </c>
      <c r="E86" s="24">
        <v>23.5</v>
      </c>
      <c r="F86" s="53">
        <f t="shared" si="5"/>
        <v>3910.071</v>
      </c>
      <c r="G86" s="9"/>
      <c r="H86" s="25">
        <f t="shared" si="8"/>
        <v>3.7600000000000002</v>
      </c>
      <c r="I86" s="26">
        <f t="shared" si="9"/>
        <v>27.26</v>
      </c>
    </row>
    <row r="87" spans="2:9" ht="12">
      <c r="B87" s="3">
        <v>37462</v>
      </c>
      <c r="C87" s="16" t="s">
        <v>94</v>
      </c>
      <c r="D87" s="16" t="s">
        <v>39</v>
      </c>
      <c r="E87" s="24">
        <v>74.32</v>
      </c>
      <c r="F87" s="53">
        <f t="shared" si="5"/>
        <v>12365.807519999998</v>
      </c>
      <c r="G87" s="9"/>
      <c r="H87" s="25">
        <f t="shared" si="8"/>
        <v>11.8912</v>
      </c>
      <c r="I87" s="26">
        <f t="shared" si="9"/>
        <v>86.21119999999999</v>
      </c>
    </row>
    <row r="88" spans="2:9" ht="12">
      <c r="B88" s="3">
        <v>37463</v>
      </c>
      <c r="C88" s="16" t="s">
        <v>14</v>
      </c>
      <c r="D88" s="16" t="s">
        <v>73</v>
      </c>
      <c r="E88" s="24">
        <v>30.07</v>
      </c>
      <c r="F88" s="53">
        <f t="shared" si="5"/>
        <v>5003.22702</v>
      </c>
      <c r="G88" s="9"/>
      <c r="H88" s="25">
        <f t="shared" si="8"/>
        <v>4.8112</v>
      </c>
      <c r="I88" s="26">
        <f t="shared" si="9"/>
        <v>34.8812</v>
      </c>
    </row>
    <row r="89" spans="2:9" ht="12">
      <c r="B89" s="3">
        <v>37468</v>
      </c>
      <c r="C89" s="16" t="s">
        <v>97</v>
      </c>
      <c r="D89" s="16" t="s">
        <v>83</v>
      </c>
      <c r="E89" s="24">
        <v>622.36</v>
      </c>
      <c r="F89" s="53">
        <f t="shared" si="5"/>
        <v>103551.99096</v>
      </c>
      <c r="G89" s="9"/>
      <c r="H89" s="25">
        <f t="shared" si="8"/>
        <v>99.5776</v>
      </c>
      <c r="I89" s="26">
        <f t="shared" si="9"/>
        <v>721.9376</v>
      </c>
    </row>
    <row r="90" spans="2:9" ht="12">
      <c r="B90" s="3">
        <v>37468</v>
      </c>
      <c r="C90" s="16" t="s">
        <v>98</v>
      </c>
      <c r="D90" s="16" t="s">
        <v>99</v>
      </c>
      <c r="E90" s="24">
        <v>403.97</v>
      </c>
      <c r="F90" s="53">
        <f t="shared" si="5"/>
        <v>67214.95242</v>
      </c>
      <c r="G90" s="9"/>
      <c r="H90" s="25">
        <f t="shared" si="8"/>
        <v>64.63520000000001</v>
      </c>
      <c r="I90" s="26">
        <f t="shared" si="9"/>
        <v>468.6052</v>
      </c>
    </row>
    <row r="91" spans="2:9" ht="12">
      <c r="B91" s="3">
        <v>37469</v>
      </c>
      <c r="C91" s="16" t="s">
        <v>100</v>
      </c>
      <c r="D91" s="16" t="s">
        <v>39</v>
      </c>
      <c r="E91" s="24">
        <v>78.47</v>
      </c>
      <c r="F91" s="53">
        <f t="shared" si="5"/>
        <v>13056.30942</v>
      </c>
      <c r="G91" s="9"/>
      <c r="H91" s="25">
        <f t="shared" si="8"/>
        <v>12.5552</v>
      </c>
      <c r="I91" s="26">
        <f t="shared" si="9"/>
        <v>91.0252</v>
      </c>
    </row>
    <row r="92" spans="2:9" ht="12">
      <c r="B92" s="3">
        <v>37478</v>
      </c>
      <c r="C92" s="16" t="s">
        <v>36</v>
      </c>
      <c r="D92" s="16" t="s">
        <v>37</v>
      </c>
      <c r="E92" s="24">
        <v>137.62</v>
      </c>
      <c r="F92" s="53">
        <f t="shared" si="5"/>
        <v>22898.04132</v>
      </c>
      <c r="G92" s="9"/>
      <c r="H92" s="25">
        <f t="shared" si="8"/>
        <v>22.0192</v>
      </c>
      <c r="I92" s="26">
        <f t="shared" si="9"/>
        <v>159.63920000000002</v>
      </c>
    </row>
    <row r="93" spans="2:9" ht="12">
      <c r="B93" s="3">
        <v>37488</v>
      </c>
      <c r="C93" s="16" t="s">
        <v>102</v>
      </c>
      <c r="D93" s="16" t="s">
        <v>70</v>
      </c>
      <c r="E93" s="24">
        <v>105.7</v>
      </c>
      <c r="F93" s="53">
        <f t="shared" si="5"/>
        <v>17587.0002</v>
      </c>
      <c r="G93" s="9"/>
      <c r="H93" s="25">
        <f t="shared" si="8"/>
        <v>16.912</v>
      </c>
      <c r="I93" s="25">
        <f t="shared" si="9"/>
        <v>122.612</v>
      </c>
    </row>
    <row r="94" spans="2:9" ht="12">
      <c r="B94" s="3">
        <v>37502</v>
      </c>
      <c r="C94" s="16" t="s">
        <v>103</v>
      </c>
      <c r="D94" s="16" t="s">
        <v>104</v>
      </c>
      <c r="E94" s="24">
        <v>40.13</v>
      </c>
      <c r="F94" s="53">
        <f t="shared" si="5"/>
        <v>6677.070180000001</v>
      </c>
      <c r="G94" s="9"/>
      <c r="H94" s="25">
        <f t="shared" si="8"/>
        <v>6.420800000000001</v>
      </c>
      <c r="I94" s="25">
        <f t="shared" si="9"/>
        <v>46.5508</v>
      </c>
    </row>
    <row r="95" spans="2:9" ht="12">
      <c r="B95" s="3">
        <v>37503</v>
      </c>
      <c r="C95" s="16" t="s">
        <v>101</v>
      </c>
      <c r="D95" s="16" t="s">
        <v>43</v>
      </c>
      <c r="E95" s="24">
        <v>-4.19</v>
      </c>
      <c r="F95" s="53">
        <f t="shared" si="5"/>
        <v>-697.1573400000001</v>
      </c>
      <c r="G95" s="9"/>
      <c r="H95" s="25">
        <f t="shared" si="8"/>
        <v>-0.6704000000000001</v>
      </c>
      <c r="I95" s="25">
        <f t="shared" si="9"/>
        <v>-4.8604</v>
      </c>
    </row>
    <row r="96" spans="2:9" ht="12">
      <c r="B96" s="3">
        <v>37504</v>
      </c>
      <c r="C96" s="16" t="s">
        <v>40</v>
      </c>
      <c r="D96" s="16" t="s">
        <v>41</v>
      </c>
      <c r="E96" s="24">
        <v>42.91</v>
      </c>
      <c r="F96" s="53">
        <f t="shared" si="5"/>
        <v>7139.623259999999</v>
      </c>
      <c r="G96" s="9"/>
      <c r="H96" s="25">
        <f t="shared" si="8"/>
        <v>6.8656</v>
      </c>
      <c r="I96" s="25">
        <f t="shared" si="9"/>
        <v>49.7756</v>
      </c>
    </row>
    <row r="97" spans="2:9" ht="12">
      <c r="B97" s="3">
        <v>37509</v>
      </c>
      <c r="C97" s="16" t="s">
        <v>36</v>
      </c>
      <c r="D97" s="16" t="s">
        <v>37</v>
      </c>
      <c r="E97" s="50">
        <v>189.84</v>
      </c>
      <c r="F97" s="54">
        <f t="shared" si="5"/>
        <v>31586.71824</v>
      </c>
      <c r="H97" s="51">
        <f t="shared" si="8"/>
        <v>30.3744</v>
      </c>
      <c r="I97" s="51">
        <f t="shared" si="9"/>
        <v>220.2144</v>
      </c>
    </row>
    <row r="98" spans="2:9" ht="12">
      <c r="B98" s="3">
        <v>37515</v>
      </c>
      <c r="C98" s="16" t="s">
        <v>105</v>
      </c>
      <c r="D98" s="16" t="s">
        <v>73</v>
      </c>
      <c r="E98" s="24">
        <v>12.9</v>
      </c>
      <c r="F98" s="53">
        <f t="shared" si="5"/>
        <v>2146.3794</v>
      </c>
      <c r="G98" s="9"/>
      <c r="H98" s="25">
        <f t="shared" si="8"/>
        <v>2.064</v>
      </c>
      <c r="I98" s="25">
        <f t="shared" si="9"/>
        <v>14.964</v>
      </c>
    </row>
    <row r="99" spans="2:9" ht="12">
      <c r="B99" s="3">
        <v>37515</v>
      </c>
      <c r="C99" s="16" t="s">
        <v>108</v>
      </c>
      <c r="D99" s="16" t="s">
        <v>86</v>
      </c>
      <c r="E99" s="50">
        <v>340.83</v>
      </c>
      <c r="F99" s="54">
        <f t="shared" si="5"/>
        <v>56709.340379999994</v>
      </c>
      <c r="H99" s="51">
        <f t="shared" si="8"/>
        <v>54.5328</v>
      </c>
      <c r="I99" s="51">
        <f t="shared" si="9"/>
        <v>395.3628</v>
      </c>
    </row>
    <row r="100" spans="2:9" ht="12">
      <c r="B100" s="3">
        <v>37516</v>
      </c>
      <c r="C100" s="16" t="s">
        <v>106</v>
      </c>
      <c r="D100" s="16" t="s">
        <v>34</v>
      </c>
      <c r="E100" s="50">
        <v>9.05</v>
      </c>
      <c r="F100" s="54">
        <f t="shared" si="5"/>
        <v>1505.7933</v>
      </c>
      <c r="H100" s="51">
        <f t="shared" si="8"/>
        <v>1.4480000000000002</v>
      </c>
      <c r="I100" s="51">
        <f t="shared" si="9"/>
        <v>10.498000000000001</v>
      </c>
    </row>
    <row r="101" spans="2:9" ht="12">
      <c r="B101" s="3">
        <v>37516</v>
      </c>
      <c r="C101" s="16" t="s">
        <v>107</v>
      </c>
      <c r="D101" s="16" t="s">
        <v>45</v>
      </c>
      <c r="E101" s="50">
        <v>21.13</v>
      </c>
      <c r="F101" s="54">
        <f t="shared" si="5"/>
        <v>3515.73618</v>
      </c>
      <c r="H101" s="51">
        <f t="shared" si="8"/>
        <v>3.3808</v>
      </c>
      <c r="I101" s="51">
        <f t="shared" si="9"/>
        <v>24.5108</v>
      </c>
    </row>
    <row r="102" spans="2:9" ht="12">
      <c r="B102" s="3">
        <v>37516</v>
      </c>
      <c r="C102" s="16" t="s">
        <v>108</v>
      </c>
      <c r="D102" s="16" t="s">
        <v>86</v>
      </c>
      <c r="E102" s="50">
        <v>15.23</v>
      </c>
      <c r="F102" s="54">
        <f t="shared" si="5"/>
        <v>2534.05878</v>
      </c>
      <c r="H102" s="51">
        <f t="shared" si="8"/>
        <v>2.4368000000000003</v>
      </c>
      <c r="I102" s="51">
        <f t="shared" si="9"/>
        <v>17.666800000000002</v>
      </c>
    </row>
    <row r="103" spans="2:9" ht="12">
      <c r="B103" s="3">
        <v>37518</v>
      </c>
      <c r="C103" s="16" t="s">
        <v>109</v>
      </c>
      <c r="D103" s="16" t="s">
        <v>86</v>
      </c>
      <c r="E103" s="50">
        <v>165.39</v>
      </c>
      <c r="F103" s="54">
        <f t="shared" si="5"/>
        <v>27518.580539999995</v>
      </c>
      <c r="H103" s="51">
        <f t="shared" si="8"/>
        <v>26.4624</v>
      </c>
      <c r="I103" s="51">
        <f t="shared" si="9"/>
        <v>191.8524</v>
      </c>
    </row>
    <row r="104" spans="2:9" ht="12">
      <c r="B104" s="3">
        <v>37519</v>
      </c>
      <c r="C104" s="16" t="s">
        <v>110</v>
      </c>
      <c r="D104" s="16" t="s">
        <v>70</v>
      </c>
      <c r="E104" s="50">
        <v>53.51</v>
      </c>
      <c r="F104" s="54">
        <f t="shared" si="5"/>
        <v>8903.314859999999</v>
      </c>
      <c r="H104" s="51">
        <f t="shared" si="8"/>
        <v>8.5616</v>
      </c>
      <c r="I104" s="51">
        <f t="shared" si="9"/>
        <v>62.0716</v>
      </c>
    </row>
    <row r="105" spans="2:12" ht="12.75">
      <c r="B105" s="3">
        <v>37524</v>
      </c>
      <c r="C105" s="16" t="s">
        <v>111</v>
      </c>
      <c r="D105" s="16" t="s">
        <v>39</v>
      </c>
      <c r="E105" s="50">
        <v>255.63</v>
      </c>
      <c r="F105" s="54">
        <f t="shared" si="5"/>
        <v>42533.25318</v>
      </c>
      <c r="H105" s="51">
        <f t="shared" si="8"/>
        <v>40.9008</v>
      </c>
      <c r="I105" s="51">
        <f t="shared" si="9"/>
        <v>296.5308</v>
      </c>
      <c r="K105" s="10" t="s">
        <v>12</v>
      </c>
      <c r="L105" s="12"/>
    </row>
    <row r="106" spans="2:12" ht="12">
      <c r="B106" s="3">
        <v>37525</v>
      </c>
      <c r="C106" s="16" t="s">
        <v>112</v>
      </c>
      <c r="D106" s="16" t="s">
        <v>39</v>
      </c>
      <c r="E106" s="50">
        <v>80.67</v>
      </c>
      <c r="F106" s="54">
        <f t="shared" si="5"/>
        <v>13422.358619999999</v>
      </c>
      <c r="H106" s="51">
        <f t="shared" si="8"/>
        <v>12.907200000000001</v>
      </c>
      <c r="I106" s="51">
        <f t="shared" si="9"/>
        <v>93.5772</v>
      </c>
      <c r="K106" s="11" t="s">
        <v>8</v>
      </c>
      <c r="L106" s="11" t="s">
        <v>9</v>
      </c>
    </row>
    <row r="107" spans="2:12" ht="12">
      <c r="B107" s="3">
        <v>37529</v>
      </c>
      <c r="C107" s="16" t="s">
        <v>113</v>
      </c>
      <c r="D107" s="16" t="s">
        <v>114</v>
      </c>
      <c r="E107" s="50">
        <v>76.72</v>
      </c>
      <c r="F107" s="54">
        <f t="shared" si="5"/>
        <v>12765.13392</v>
      </c>
      <c r="H107" s="51">
        <f t="shared" si="8"/>
        <v>12.2752</v>
      </c>
      <c r="I107" s="51">
        <f t="shared" si="9"/>
        <v>88.9952</v>
      </c>
      <c r="K107" s="27">
        <f>SUM(E73:E107)</f>
        <v>5215.900000000001</v>
      </c>
      <c r="L107" s="27">
        <f>SUM(H73:H107)</f>
        <v>834.5440000000001</v>
      </c>
    </row>
    <row r="108" spans="2:9" ht="12">
      <c r="B108" s="3"/>
      <c r="C108" s="16"/>
      <c r="D108" s="16"/>
      <c r="E108" s="50"/>
      <c r="F108" s="32"/>
      <c r="H108" s="51"/>
      <c r="I108" s="51"/>
    </row>
    <row r="109" spans="2:9" ht="12">
      <c r="B109" s="3"/>
      <c r="C109" s="16"/>
      <c r="D109" s="16"/>
      <c r="E109" s="50"/>
      <c r="F109" s="32"/>
      <c r="H109" s="51"/>
      <c r="I109" s="51"/>
    </row>
    <row r="110" spans="2:9" ht="12">
      <c r="B110" s="3"/>
      <c r="C110" s="16"/>
      <c r="D110" s="16"/>
      <c r="E110" s="50"/>
      <c r="F110" s="32"/>
      <c r="H110" s="51"/>
      <c r="I110" s="51"/>
    </row>
    <row r="111" spans="2:9" ht="12">
      <c r="B111" s="3"/>
      <c r="C111" s="16"/>
      <c r="D111" s="16"/>
      <c r="E111" s="50"/>
      <c r="F111" s="32"/>
      <c r="H111" s="51"/>
      <c r="I111" s="51"/>
    </row>
    <row r="112" spans="2:9" ht="12">
      <c r="B112" s="3">
        <v>37532</v>
      </c>
      <c r="C112" s="16" t="s">
        <v>115</v>
      </c>
      <c r="D112" s="16" t="s">
        <v>39</v>
      </c>
      <c r="E112" s="50">
        <v>17</v>
      </c>
      <c r="F112" s="54">
        <f t="shared" si="5"/>
        <v>2828.562</v>
      </c>
      <c r="H112" s="51">
        <f t="shared" si="8"/>
        <v>2.72</v>
      </c>
      <c r="I112" s="51">
        <f t="shared" si="9"/>
        <v>19.72</v>
      </c>
    </row>
    <row r="113" spans="2:9" ht="12">
      <c r="B113" s="3">
        <v>37536</v>
      </c>
      <c r="C113" s="16" t="s">
        <v>116</v>
      </c>
      <c r="D113" s="16" t="s">
        <v>117</v>
      </c>
      <c r="E113" s="50">
        <v>60</v>
      </c>
      <c r="F113" s="54">
        <f t="shared" si="5"/>
        <v>9983.16</v>
      </c>
      <c r="H113" s="51">
        <f t="shared" si="8"/>
        <v>9.6</v>
      </c>
      <c r="I113" s="51">
        <f t="shared" si="9"/>
        <v>69.6</v>
      </c>
    </row>
    <row r="114" spans="2:9" ht="12">
      <c r="B114" s="3">
        <v>37539</v>
      </c>
      <c r="C114" s="16" t="s">
        <v>36</v>
      </c>
      <c r="D114" s="16" t="s">
        <v>37</v>
      </c>
      <c r="E114" s="24">
        <v>114.21</v>
      </c>
      <c r="F114" s="53">
        <f t="shared" si="5"/>
        <v>19002.94506</v>
      </c>
      <c r="G114" s="9"/>
      <c r="H114" s="25">
        <f t="shared" si="8"/>
        <v>18.2736</v>
      </c>
      <c r="I114" s="25">
        <f t="shared" si="9"/>
        <v>132.4836</v>
      </c>
    </row>
    <row r="115" spans="2:9" ht="12">
      <c r="B115" s="3">
        <v>37543</v>
      </c>
      <c r="C115" s="16" t="s">
        <v>133</v>
      </c>
      <c r="D115" s="16" t="s">
        <v>39</v>
      </c>
      <c r="E115" s="24">
        <v>60.3</v>
      </c>
      <c r="F115" s="53">
        <f aca="true" t="shared" si="10" ref="F115:F143">E115*166.386</f>
        <v>10033.075799999999</v>
      </c>
      <c r="G115" s="9"/>
      <c r="H115" s="25">
        <f t="shared" si="8"/>
        <v>9.648</v>
      </c>
      <c r="I115" s="26">
        <f t="shared" si="9"/>
        <v>69.948</v>
      </c>
    </row>
    <row r="116" spans="2:9" ht="12">
      <c r="B116" s="3">
        <v>37549</v>
      </c>
      <c r="C116" s="16" t="s">
        <v>102</v>
      </c>
      <c r="D116" s="16" t="s">
        <v>70</v>
      </c>
      <c r="E116" s="50">
        <v>56.98</v>
      </c>
      <c r="F116" s="54">
        <f t="shared" si="10"/>
        <v>9480.67428</v>
      </c>
      <c r="H116" s="51">
        <f t="shared" si="8"/>
        <v>9.1168</v>
      </c>
      <c r="I116" s="52">
        <f t="shared" si="9"/>
        <v>66.0968</v>
      </c>
    </row>
    <row r="117" spans="2:9" ht="12">
      <c r="B117" s="3">
        <v>37559</v>
      </c>
      <c r="C117" s="16" t="s">
        <v>14</v>
      </c>
      <c r="D117" s="16" t="s">
        <v>118</v>
      </c>
      <c r="E117" s="48">
        <v>39.96</v>
      </c>
      <c r="F117" s="53">
        <f t="shared" si="10"/>
        <v>6648.78456</v>
      </c>
      <c r="G117" s="9"/>
      <c r="H117" s="25">
        <f>E117*0.16</f>
        <v>6.3936</v>
      </c>
      <c r="I117" s="26">
        <f>E117+H117</f>
        <v>46.3536</v>
      </c>
    </row>
    <row r="118" spans="2:9" ht="12">
      <c r="B118" s="3">
        <v>37559</v>
      </c>
      <c r="C118" s="16" t="s">
        <v>119</v>
      </c>
      <c r="D118" s="16" t="s">
        <v>120</v>
      </c>
      <c r="E118" s="24">
        <v>125.53</v>
      </c>
      <c r="F118" s="53">
        <f t="shared" si="10"/>
        <v>20886.43458</v>
      </c>
      <c r="G118" s="9"/>
      <c r="H118" s="25">
        <f aca="true" t="shared" si="11" ref="H118:H143">E118*0.16</f>
        <v>20.0848</v>
      </c>
      <c r="I118" s="26">
        <f aca="true" t="shared" si="12" ref="I118:I143">E118+H118</f>
        <v>145.6148</v>
      </c>
    </row>
    <row r="119" spans="2:9" ht="12">
      <c r="B119" s="3">
        <v>37564</v>
      </c>
      <c r="C119" s="16" t="s">
        <v>110</v>
      </c>
      <c r="D119" s="16" t="s">
        <v>123</v>
      </c>
      <c r="E119" s="24">
        <v>4</v>
      </c>
      <c r="F119" s="53">
        <f t="shared" si="10"/>
        <v>665.544</v>
      </c>
      <c r="G119" s="9"/>
      <c r="H119" s="25">
        <f t="shared" si="11"/>
        <v>0.64</v>
      </c>
      <c r="I119" s="26">
        <f t="shared" si="12"/>
        <v>4.64</v>
      </c>
    </row>
    <row r="120" spans="2:9" ht="12">
      <c r="B120" s="3">
        <v>37566</v>
      </c>
      <c r="C120" s="16" t="s">
        <v>40</v>
      </c>
      <c r="D120" s="16" t="s">
        <v>124</v>
      </c>
      <c r="E120" s="24">
        <v>64.97</v>
      </c>
      <c r="F120" s="53">
        <f t="shared" si="10"/>
        <v>10810.09842</v>
      </c>
      <c r="G120" s="9"/>
      <c r="H120" s="25">
        <f t="shared" si="11"/>
        <v>10.3952</v>
      </c>
      <c r="I120" s="26">
        <f t="shared" si="12"/>
        <v>75.3652</v>
      </c>
    </row>
    <row r="121" spans="2:9" ht="12">
      <c r="B121" s="3">
        <v>37571</v>
      </c>
      <c r="C121" s="16" t="s">
        <v>121</v>
      </c>
      <c r="D121" s="16" t="s">
        <v>120</v>
      </c>
      <c r="E121" s="24">
        <v>339.72</v>
      </c>
      <c r="F121" s="53">
        <f t="shared" si="10"/>
        <v>56524.651920000004</v>
      </c>
      <c r="G121" s="9"/>
      <c r="H121" s="25">
        <f t="shared" si="11"/>
        <v>54.3552</v>
      </c>
      <c r="I121" s="26">
        <f t="shared" si="12"/>
        <v>394.07520000000005</v>
      </c>
    </row>
    <row r="122" spans="2:9" ht="12">
      <c r="B122" s="3">
        <v>37571</v>
      </c>
      <c r="C122" s="16" t="s">
        <v>122</v>
      </c>
      <c r="D122" s="16" t="s">
        <v>118</v>
      </c>
      <c r="E122" s="24">
        <v>14.72</v>
      </c>
      <c r="F122" s="53">
        <f t="shared" si="10"/>
        <v>2449.20192</v>
      </c>
      <c r="G122" s="9"/>
      <c r="H122" s="25">
        <f t="shared" si="11"/>
        <v>2.3552</v>
      </c>
      <c r="I122" s="26">
        <f t="shared" si="12"/>
        <v>17.075200000000002</v>
      </c>
    </row>
    <row r="123" spans="2:9" ht="12">
      <c r="B123" s="3">
        <v>37571</v>
      </c>
      <c r="C123" s="16" t="s">
        <v>122</v>
      </c>
      <c r="D123" s="16" t="s">
        <v>34</v>
      </c>
      <c r="E123" s="24">
        <v>17.59</v>
      </c>
      <c r="F123" s="53">
        <f t="shared" si="10"/>
        <v>2926.7297399999998</v>
      </c>
      <c r="G123" s="9"/>
      <c r="H123" s="25">
        <f t="shared" si="11"/>
        <v>2.8144</v>
      </c>
      <c r="I123" s="26">
        <f t="shared" si="12"/>
        <v>20.4044</v>
      </c>
    </row>
    <row r="124" spans="2:9" ht="12">
      <c r="B124" s="3">
        <v>37572</v>
      </c>
      <c r="C124" s="16" t="s">
        <v>125</v>
      </c>
      <c r="D124" s="16" t="s">
        <v>39</v>
      </c>
      <c r="E124" s="24">
        <v>70.09</v>
      </c>
      <c r="F124" s="53">
        <f t="shared" si="10"/>
        <v>11661.99474</v>
      </c>
      <c r="G124" s="9"/>
      <c r="H124" s="25">
        <f t="shared" si="11"/>
        <v>11.214400000000001</v>
      </c>
      <c r="I124" s="26">
        <f t="shared" si="12"/>
        <v>81.3044</v>
      </c>
    </row>
    <row r="125" spans="2:9" ht="12">
      <c r="B125" s="3">
        <v>37570</v>
      </c>
      <c r="C125" s="16" t="s">
        <v>36</v>
      </c>
      <c r="D125" s="16" t="s">
        <v>37</v>
      </c>
      <c r="E125" s="24">
        <v>85.98</v>
      </c>
      <c r="F125" s="53">
        <f t="shared" si="10"/>
        <v>14305.86828</v>
      </c>
      <c r="G125" s="9"/>
      <c r="H125" s="25">
        <f t="shared" si="11"/>
        <v>13.7568</v>
      </c>
      <c r="I125" s="26">
        <f t="shared" si="12"/>
        <v>99.7368</v>
      </c>
    </row>
    <row r="126" spans="2:9" ht="12">
      <c r="B126" s="3">
        <v>37573</v>
      </c>
      <c r="C126" s="16" t="s">
        <v>126</v>
      </c>
      <c r="D126" s="16" t="s">
        <v>34</v>
      </c>
      <c r="E126" s="24">
        <v>8.02</v>
      </c>
      <c r="F126" s="53">
        <f t="shared" si="10"/>
        <v>1334.41572</v>
      </c>
      <c r="G126" s="9"/>
      <c r="H126" s="25">
        <f t="shared" si="11"/>
        <v>1.2832</v>
      </c>
      <c r="I126" s="26">
        <f t="shared" si="12"/>
        <v>9.3032</v>
      </c>
    </row>
    <row r="127" spans="2:9" ht="12">
      <c r="B127" s="3">
        <v>37580</v>
      </c>
      <c r="C127" s="16" t="s">
        <v>23</v>
      </c>
      <c r="D127" s="16" t="s">
        <v>70</v>
      </c>
      <c r="E127" s="24">
        <v>60.14</v>
      </c>
      <c r="F127" s="53">
        <f t="shared" si="10"/>
        <v>10006.45404</v>
      </c>
      <c r="G127" s="9"/>
      <c r="H127" s="25">
        <f t="shared" si="11"/>
        <v>9.6224</v>
      </c>
      <c r="I127" s="26">
        <f t="shared" si="12"/>
        <v>69.7624</v>
      </c>
    </row>
    <row r="128" spans="2:9" ht="12">
      <c r="B128" s="3">
        <v>37579</v>
      </c>
      <c r="C128" s="16" t="s">
        <v>127</v>
      </c>
      <c r="D128" s="16" t="s">
        <v>128</v>
      </c>
      <c r="E128" s="24">
        <v>78.5</v>
      </c>
      <c r="F128" s="53">
        <f t="shared" si="10"/>
        <v>13061.301</v>
      </c>
      <c r="G128" s="9"/>
      <c r="H128" s="25">
        <f t="shared" si="11"/>
        <v>12.56</v>
      </c>
      <c r="I128" s="26">
        <f t="shared" si="12"/>
        <v>91.06</v>
      </c>
    </row>
    <row r="129" spans="2:9" ht="12">
      <c r="B129" s="3">
        <v>37579</v>
      </c>
      <c r="C129" s="16" t="s">
        <v>129</v>
      </c>
      <c r="D129" s="16" t="s">
        <v>118</v>
      </c>
      <c r="E129" s="24">
        <v>22.76</v>
      </c>
      <c r="F129" s="53">
        <f t="shared" si="10"/>
        <v>3786.94536</v>
      </c>
      <c r="G129" s="9"/>
      <c r="H129" s="25">
        <f t="shared" si="11"/>
        <v>3.6416000000000004</v>
      </c>
      <c r="I129" s="26">
        <f t="shared" si="12"/>
        <v>26.401600000000002</v>
      </c>
    </row>
    <row r="130" spans="2:9" ht="12">
      <c r="B130" s="3">
        <v>37580</v>
      </c>
      <c r="C130" s="16" t="s">
        <v>130</v>
      </c>
      <c r="D130" s="16" t="s">
        <v>39</v>
      </c>
      <c r="E130" s="24">
        <v>343.07</v>
      </c>
      <c r="F130" s="53">
        <f t="shared" si="10"/>
        <v>57082.04502</v>
      </c>
      <c r="G130" s="9"/>
      <c r="H130" s="25">
        <f>E130*0.16</f>
        <v>54.8912</v>
      </c>
      <c r="I130" s="26">
        <f>E130+H130</f>
        <v>397.96119999999996</v>
      </c>
    </row>
    <row r="131" spans="2:9" ht="12">
      <c r="B131" s="3">
        <v>37581</v>
      </c>
      <c r="C131" s="16" t="s">
        <v>105</v>
      </c>
      <c r="D131" s="16" t="s">
        <v>73</v>
      </c>
      <c r="E131" s="24">
        <v>26.01</v>
      </c>
      <c r="F131" s="53">
        <f t="shared" si="10"/>
        <v>4327.69986</v>
      </c>
      <c r="G131" s="9"/>
      <c r="H131" s="25">
        <f>E131*0.16</f>
        <v>4.1616</v>
      </c>
      <c r="I131" s="26">
        <f>E131+H131</f>
        <v>30.1716</v>
      </c>
    </row>
    <row r="132" spans="2:9" ht="12">
      <c r="B132" s="3">
        <v>37589</v>
      </c>
      <c r="C132" s="16" t="s">
        <v>131</v>
      </c>
      <c r="D132" s="16" t="s">
        <v>128</v>
      </c>
      <c r="E132" s="24">
        <v>55.92</v>
      </c>
      <c r="F132" s="53">
        <f t="shared" si="10"/>
        <v>9304.30512</v>
      </c>
      <c r="G132" s="9"/>
      <c r="H132" s="25">
        <f>E132*0.16</f>
        <v>8.9472</v>
      </c>
      <c r="I132" s="26">
        <f>E132+H132</f>
        <v>64.8672</v>
      </c>
    </row>
    <row r="133" spans="2:9" ht="12">
      <c r="B133" s="3">
        <v>37580</v>
      </c>
      <c r="C133" s="16" t="s">
        <v>132</v>
      </c>
      <c r="D133" s="16" t="s">
        <v>39</v>
      </c>
      <c r="E133" s="24">
        <v>40.67</v>
      </c>
      <c r="F133" s="53">
        <f t="shared" si="10"/>
        <v>6766.91862</v>
      </c>
      <c r="G133" s="9"/>
      <c r="H133" s="25">
        <f>E133*0.16</f>
        <v>6.5072</v>
      </c>
      <c r="I133" s="26">
        <f>E133+H133</f>
        <v>47.1772</v>
      </c>
    </row>
    <row r="134" spans="2:12" ht="12.75">
      <c r="B134" s="3">
        <v>37594</v>
      </c>
      <c r="C134" s="16" t="s">
        <v>14</v>
      </c>
      <c r="D134" s="16" t="s">
        <v>73</v>
      </c>
      <c r="E134" s="24">
        <v>15.5</v>
      </c>
      <c r="F134" s="53">
        <f t="shared" si="10"/>
        <v>2578.9829999999997</v>
      </c>
      <c r="G134" s="9"/>
      <c r="H134" s="25">
        <f t="shared" si="11"/>
        <v>2.48</v>
      </c>
      <c r="I134" s="26">
        <f t="shared" si="12"/>
        <v>17.98</v>
      </c>
      <c r="K134" s="10" t="s">
        <v>13</v>
      </c>
      <c r="L134" s="12"/>
    </row>
    <row r="135" spans="2:12" ht="12">
      <c r="B135" s="3">
        <v>37602</v>
      </c>
      <c r="C135" s="16" t="s">
        <v>134</v>
      </c>
      <c r="D135" s="16" t="s">
        <v>39</v>
      </c>
      <c r="E135" s="24">
        <v>66.16</v>
      </c>
      <c r="F135" s="53">
        <f t="shared" si="10"/>
        <v>11008.097759999999</v>
      </c>
      <c r="G135" s="9"/>
      <c r="H135" s="25">
        <f>E135*0.16</f>
        <v>10.5856</v>
      </c>
      <c r="I135" s="26">
        <f>E135+H135</f>
        <v>76.7456</v>
      </c>
      <c r="K135" s="11" t="s">
        <v>8</v>
      </c>
      <c r="L135" s="11" t="s">
        <v>9</v>
      </c>
    </row>
    <row r="136" spans="2:12" ht="12">
      <c r="B136" s="3">
        <v>37600</v>
      </c>
      <c r="C136" s="16" t="s">
        <v>36</v>
      </c>
      <c r="D136" s="16" t="s">
        <v>37</v>
      </c>
      <c r="E136" s="24">
        <v>70.62</v>
      </c>
      <c r="F136" s="53">
        <f t="shared" si="10"/>
        <v>11750.179320000001</v>
      </c>
      <c r="G136" s="9"/>
      <c r="H136" s="25">
        <f>E136*0.16</f>
        <v>11.2992</v>
      </c>
      <c r="I136" s="26">
        <f>E136+H136</f>
        <v>81.9192</v>
      </c>
      <c r="K136" s="27">
        <f>SUM(E112:E144)</f>
        <v>2304.6100000000006</v>
      </c>
      <c r="L136" s="27">
        <f>SUM(H112:H143)</f>
        <v>368.7376000000001</v>
      </c>
    </row>
    <row r="137" spans="2:12" ht="18">
      <c r="B137" s="3">
        <v>37608</v>
      </c>
      <c r="C137" s="16" t="s">
        <v>135</v>
      </c>
      <c r="D137" s="16" t="s">
        <v>136</v>
      </c>
      <c r="E137" s="24">
        <v>111.2</v>
      </c>
      <c r="F137" s="53">
        <f t="shared" si="10"/>
        <v>18502.123199999998</v>
      </c>
      <c r="G137" s="9"/>
      <c r="H137" s="25">
        <f>E137*0.16</f>
        <v>17.792</v>
      </c>
      <c r="I137" s="26">
        <f>E137+H137</f>
        <v>128.99200000000002</v>
      </c>
      <c r="K137" s="21"/>
      <c r="L137" s="22"/>
    </row>
    <row r="138" spans="2:12" ht="18">
      <c r="B138" s="3">
        <v>37610</v>
      </c>
      <c r="C138" s="16" t="s">
        <v>110</v>
      </c>
      <c r="D138" s="16" t="s">
        <v>70</v>
      </c>
      <c r="E138" s="24">
        <v>62.93</v>
      </c>
      <c r="F138" s="53">
        <f t="shared" si="10"/>
        <v>10470.670979999999</v>
      </c>
      <c r="G138" s="9"/>
      <c r="H138" s="25">
        <f>E138*0.16</f>
        <v>10.0688</v>
      </c>
      <c r="I138" s="26">
        <f>E138+H138</f>
        <v>72.9988</v>
      </c>
      <c r="K138" s="29">
        <f>K136+K107+K71+K35</f>
        <v>16337.462306896552</v>
      </c>
      <c r="L138" s="30">
        <f>L136+L107+L71+L35</f>
        <v>2588.982769103449</v>
      </c>
    </row>
    <row r="139" spans="2:9" ht="12">
      <c r="B139" s="3">
        <v>37620</v>
      </c>
      <c r="C139" s="16" t="s">
        <v>137</v>
      </c>
      <c r="D139" s="16" t="s">
        <v>128</v>
      </c>
      <c r="E139" s="24">
        <v>272.06</v>
      </c>
      <c r="F139" s="53">
        <f t="shared" si="10"/>
        <v>45266.97516</v>
      </c>
      <c r="G139" s="9"/>
      <c r="H139" s="25">
        <f>E139*0.16</f>
        <v>43.5296</v>
      </c>
      <c r="I139" s="26">
        <f>E139+H139</f>
        <v>315.5896</v>
      </c>
    </row>
    <row r="140" spans="2:9" ht="12">
      <c r="B140" s="3"/>
      <c r="C140" s="16"/>
      <c r="D140" s="16"/>
      <c r="E140" s="24"/>
      <c r="F140" s="53"/>
      <c r="G140" s="9"/>
      <c r="H140" s="25"/>
      <c r="I140" s="26"/>
    </row>
    <row r="141" spans="2:9" ht="12">
      <c r="B141" s="3"/>
      <c r="C141" s="16"/>
      <c r="D141" s="16"/>
      <c r="E141" s="24">
        <v>0</v>
      </c>
      <c r="F141" s="53">
        <f t="shared" si="10"/>
        <v>0</v>
      </c>
      <c r="G141" s="9"/>
      <c r="H141" s="25">
        <f>E141*0.16</f>
        <v>0</v>
      </c>
      <c r="I141" s="26">
        <f>E141+H141</f>
        <v>0</v>
      </c>
    </row>
    <row r="142" spans="2:9" ht="12">
      <c r="B142" s="3"/>
      <c r="C142" s="16"/>
      <c r="D142" s="16"/>
      <c r="E142" s="24">
        <v>0</v>
      </c>
      <c r="F142" s="53">
        <f t="shared" si="10"/>
        <v>0</v>
      </c>
      <c r="G142" s="9"/>
      <c r="H142" s="25">
        <f>E142*0.16</f>
        <v>0</v>
      </c>
      <c r="I142" s="26">
        <f>E142+H142</f>
        <v>0</v>
      </c>
    </row>
    <row r="143" spans="2:9" ht="12">
      <c r="B143" s="3"/>
      <c r="E143" s="24"/>
      <c r="F143" s="53">
        <f t="shared" si="10"/>
        <v>0</v>
      </c>
      <c r="G143" s="9"/>
      <c r="H143" s="25">
        <f t="shared" si="11"/>
        <v>0</v>
      </c>
      <c r="I143" s="26">
        <f t="shared" si="12"/>
        <v>0</v>
      </c>
    </row>
    <row r="144" ht="12">
      <c r="F144" s="32"/>
    </row>
    <row r="145" spans="5:9" ht="15">
      <c r="E145" s="28">
        <f>SUM(E4:E144)</f>
        <v>16337.462306896545</v>
      </c>
      <c r="F145" s="33">
        <f>SUM(F4:F144)</f>
        <v>2718325.00339529</v>
      </c>
      <c r="G145" s="4"/>
      <c r="H145" s="28">
        <f>SUM(H4:H144)</f>
        <v>2588.9827691034475</v>
      </c>
      <c r="I145" s="28">
        <f>SUM(I4:I144)</f>
        <v>18926.459075999996</v>
      </c>
    </row>
  </sheetData>
  <printOptions/>
  <pageMargins left="0.75" right="0.75" top="1" bottom="1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2005-06-21T16:05:07Z</cp:lastPrinted>
  <dcterms:created xsi:type="dcterms:W3CDTF">2000-05-12T12:07:15Z</dcterms:created>
  <dcterms:modified xsi:type="dcterms:W3CDTF">2005-06-21T16:05:08Z</dcterms:modified>
  <cp:category/>
  <cp:version/>
  <cp:contentType/>
  <cp:contentStatus/>
</cp:coreProperties>
</file>