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9" yWindow="143" windowWidth="9418" windowHeight="878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<sst xmlns="http://schemas.openxmlformats.org/spreadsheetml/2006/main" count="240" uniqueCount="120">
  <si>
    <t>FECHA</t>
  </si>
  <si>
    <t>CONCEPTO</t>
  </si>
  <si>
    <t>BASE IMP.</t>
  </si>
  <si>
    <t>TIPO IVA.</t>
  </si>
  <si>
    <t xml:space="preserve">TOTAL </t>
  </si>
  <si>
    <t>IVA</t>
  </si>
  <si>
    <t>EMPRESA</t>
  </si>
  <si>
    <t>1T</t>
  </si>
  <si>
    <t>b.imponible</t>
  </si>
  <si>
    <t>i.v.a. Deducible</t>
  </si>
  <si>
    <t>REG.</t>
  </si>
  <si>
    <t>2T</t>
  </si>
  <si>
    <t>3T</t>
  </si>
  <si>
    <t>4T</t>
  </si>
  <si>
    <t>papeleria</t>
  </si>
  <si>
    <t>pesetas</t>
  </si>
  <si>
    <t>telefonia fija</t>
  </si>
  <si>
    <t>telefonia movil</t>
  </si>
  <si>
    <t>amena</t>
  </si>
  <si>
    <t>ctav</t>
  </si>
  <si>
    <t>electricidad despacho</t>
  </si>
  <si>
    <t>iberdrola</t>
  </si>
  <si>
    <t>ono</t>
  </si>
  <si>
    <t>papeleria técnica dantes</t>
  </si>
  <si>
    <t>consumibles informatica</t>
  </si>
  <si>
    <t>telefonia despacho</t>
  </si>
  <si>
    <t>carteleria propaganda</t>
  </si>
  <si>
    <t>rotulos zarpe, s.l.</t>
  </si>
  <si>
    <t>telefonica</t>
  </si>
  <si>
    <t>aportación colegio por 02-024</t>
  </si>
  <si>
    <t>aportación colegio por 02-023</t>
  </si>
  <si>
    <t>reprografia 02.016</t>
  </si>
  <si>
    <t>repro b&amp;v, s.l.</t>
  </si>
  <si>
    <t>papeleria 02-016</t>
  </si>
  <si>
    <t>lineas</t>
  </si>
  <si>
    <t>reparación ordenata</t>
  </si>
  <si>
    <t>tecni asistencia</t>
  </si>
  <si>
    <t>recambios crdenador</t>
  </si>
  <si>
    <t>inf. Oliag, s.l.</t>
  </si>
  <si>
    <t xml:space="preserve">disco duro para ordenador </t>
  </si>
  <si>
    <t>material imprenta</t>
  </si>
  <si>
    <t>llorens, s.l.</t>
  </si>
  <si>
    <t>ordenador numero5</t>
  </si>
  <si>
    <t>aportación colegio por 02-016</t>
  </si>
  <si>
    <t>consumibles</t>
  </si>
  <si>
    <t>reprografia 02-027</t>
  </si>
  <si>
    <t>cursos</t>
  </si>
  <si>
    <t>coacv</t>
  </si>
  <si>
    <t>reprografia 02-023 modificación</t>
  </si>
  <si>
    <t>aportación colegio por 02-027</t>
  </si>
  <si>
    <t>papeleria 02-006 copias</t>
  </si>
  <si>
    <t>cuota colegial 2003</t>
  </si>
  <si>
    <t>aportación colegial por mod 00-014</t>
  </si>
  <si>
    <t>carpetas proyectos</t>
  </si>
  <si>
    <t>aportación por 03-002 basico</t>
  </si>
  <si>
    <t>comida de representación</t>
  </si>
  <si>
    <t>austria-7 s.l.</t>
  </si>
  <si>
    <t>reprografia</t>
  </si>
  <si>
    <t>reprografia 02-004-mod</t>
  </si>
  <si>
    <t>reparaciones electricas en despacho</t>
  </si>
  <si>
    <t>navifer</t>
  </si>
  <si>
    <t>dominio web</t>
  </si>
  <si>
    <t>mun2 global network group, s.l.</t>
  </si>
  <si>
    <t>factura ono</t>
  </si>
  <si>
    <t>propaganda panfletos a5 cga</t>
  </si>
  <si>
    <t>llorens</t>
  </si>
  <si>
    <t>aportación por 03-004</t>
  </si>
  <si>
    <t>aportación por 02-020</t>
  </si>
  <si>
    <t>programas técnicos proc-uno</t>
  </si>
  <si>
    <t>procedimientos uno, s.l.</t>
  </si>
  <si>
    <t>consumibles impresoras</t>
  </si>
  <si>
    <t>reprografia 02-009,. 03-005</t>
  </si>
  <si>
    <t>suscripcion revista inmuble</t>
  </si>
  <si>
    <t>difusión juridica... S.a.</t>
  </si>
  <si>
    <t>aportación por 03-005</t>
  </si>
  <si>
    <t>aportación por 02-.009</t>
  </si>
  <si>
    <t>gastos colegio</t>
  </si>
  <si>
    <t>aportación por 03-007</t>
  </si>
  <si>
    <t>aportación por 03-008</t>
  </si>
  <si>
    <t>libros</t>
  </si>
  <si>
    <t>instituto monsa de ed. S.a.</t>
  </si>
  <si>
    <t>plotter</t>
  </si>
  <si>
    <t>informatica oliag, s.l.</t>
  </si>
  <si>
    <t>libros de ordenes</t>
  </si>
  <si>
    <t>reparación a.a. Despacho</t>
  </si>
  <si>
    <t>ambiente ingenieria, s.l.</t>
  </si>
  <si>
    <t>carteleria</t>
  </si>
  <si>
    <t>papel plotter</t>
  </si>
  <si>
    <t>dantes s.a.</t>
  </si>
  <si>
    <t>ibertdrola</t>
  </si>
  <si>
    <t>material papeleria</t>
  </si>
  <si>
    <t>lineas papeleria técnica, s.l.</t>
  </si>
  <si>
    <t>reprografia 03-009-03-010-03-006</t>
  </si>
  <si>
    <t>aportación por 03-009</t>
  </si>
  <si>
    <t>aportación por 03-010</t>
  </si>
  <si>
    <t>aportación por 03-006</t>
  </si>
  <si>
    <t>aportación colegio 2003</t>
  </si>
  <si>
    <t>impresora hp</t>
  </si>
  <si>
    <t>jump</t>
  </si>
  <si>
    <t>repro 02-004-actividad,</t>
  </si>
  <si>
    <t>ibm thinkpad 600</t>
  </si>
  <si>
    <t>informática oliag, s.l.</t>
  </si>
  <si>
    <t>mobiliario despacho</t>
  </si>
  <si>
    <t>enrique sanchis, s.l.</t>
  </si>
  <si>
    <t>aportación po 02-004 proy. Actividad</t>
  </si>
  <si>
    <t>ordenador</t>
  </si>
  <si>
    <t>informática oliag, sl.</t>
  </si>
  <si>
    <t>aportacion por modificacion en  02-003</t>
  </si>
  <si>
    <t>dantes</t>
  </si>
  <si>
    <t>ordenador m2</t>
  </si>
  <si>
    <t>encuadernaciones 03-011-03-013</t>
  </si>
  <si>
    <t>encuadernaciones 03-014</t>
  </si>
  <si>
    <t>nou mil.lenium, s.l.</t>
  </si>
  <si>
    <t>aportación por 03-013</t>
  </si>
  <si>
    <t>aportación por 03-011</t>
  </si>
  <si>
    <t>colaboración por 03-011</t>
  </si>
  <si>
    <t>m.carmen perez valiente</t>
  </si>
  <si>
    <t>aportación por 03-014</t>
  </si>
  <si>
    <t>reprografia varios albaranes</t>
  </si>
  <si>
    <t>reprografia b&amp;v, s.l.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</si>
</sst>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_p_t_a"/>
    <numFmt numFmtId="181" formatCode="_-* #,##0.00\ [$€-1]_-;\-* #,##0.00\ [$€-1]_-;_-* &quot;-&quot;??\ [$€-1]_-"/>
    <numFmt numFmtId="182" formatCode="_-* #,##0.00\ [$€-1]_-;\-* #,##0.00\ [$€-1]_-;_-* &quot;-&quot;??\ [$€-1]_-;_-@_-"/>
    <numFmt numFmtId="183" formatCode="[$€-2]\ #,##0.00"/>
    <numFmt numFmtId="184" formatCode="#,##0\ &quot;pta&quot;"/>
    <numFmt numFmtId="185" formatCode="#,##0_ ;\-#,##0\ "/>
    <numFmt numFmtId="186" formatCode="#,##0.00_ ;\-#,##0.00\ "/>
    <numFmt numFmtId="187" formatCode="#,##0.00\ [$€-1];\-#,##0.00\ [$€-1]"/>
    <numFmt numFmtId="188" formatCode="[$€-2]\ #,##0.00;\-[$€-2]\ #,##0.00"/>
    <numFmt numFmtId="189" formatCode="#\ &quot;pta&quot;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sz val="14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2" borderId="4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4" fontId="0" fillId="0" borderId="3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Border="1" applyAlignment="1">
      <alignment/>
    </xf>
    <xf numFmtId="49" fontId="0" fillId="3" borderId="0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42" fontId="1" fillId="0" borderId="1" xfId="19" applyFont="1" applyBorder="1" applyAlignment="1">
      <alignment horizontal="center"/>
    </xf>
    <xf numFmtId="181" fontId="0" fillId="0" borderId="0" xfId="15" applyBorder="1" applyAlignment="1">
      <alignment/>
    </xf>
    <xf numFmtId="183" fontId="0" fillId="0" borderId="0" xfId="0" applyNumberFormat="1" applyBorder="1" applyAlignment="1">
      <alignment/>
    </xf>
    <xf numFmtId="183" fontId="0" fillId="0" borderId="8" xfId="0" applyNumberFormat="1" applyBorder="1" applyAlignment="1">
      <alignment/>
    </xf>
    <xf numFmtId="183" fontId="3" fillId="2" borderId="5" xfId="0" applyNumberFormat="1" applyFont="1" applyFill="1" applyBorder="1" applyAlignment="1">
      <alignment/>
    </xf>
    <xf numFmtId="183" fontId="1" fillId="0" borderId="0" xfId="0" applyNumberFormat="1" applyFont="1" applyAlignment="1">
      <alignment/>
    </xf>
    <xf numFmtId="183" fontId="4" fillId="4" borderId="9" xfId="0" applyNumberFormat="1" applyFont="1" applyFill="1" applyBorder="1" applyAlignment="1">
      <alignment/>
    </xf>
    <xf numFmtId="183" fontId="4" fillId="4" borderId="10" xfId="0" applyNumberFormat="1" applyFont="1" applyFill="1" applyBorder="1" applyAlignment="1">
      <alignment/>
    </xf>
    <xf numFmtId="42" fontId="5" fillId="0" borderId="0" xfId="19" applyFont="1" applyBorder="1" applyAlignment="1">
      <alignment horizontal="right"/>
    </xf>
    <xf numFmtId="0" fontId="5" fillId="0" borderId="0" xfId="0" applyFont="1" applyAlignment="1">
      <alignment horizontal="right"/>
    </xf>
    <xf numFmtId="184" fontId="1" fillId="0" borderId="0" xfId="19" applyNumberFormat="1" applyFont="1" applyAlignment="1">
      <alignment horizontal="right"/>
    </xf>
    <xf numFmtId="0" fontId="0" fillId="0" borderId="0" xfId="15" applyNumberFormat="1" applyBorder="1" applyAlignment="1">
      <alignment/>
    </xf>
    <xf numFmtId="2" fontId="3" fillId="2" borderId="5" xfId="0" applyNumberFormat="1" applyFont="1" applyFill="1" applyBorder="1" applyAlignment="1">
      <alignment/>
    </xf>
    <xf numFmtId="2" fontId="0" fillId="0" borderId="0" xfId="15" applyNumberFormat="1" applyFont="1" applyBorder="1" applyAlignment="1">
      <alignment/>
    </xf>
    <xf numFmtId="2" fontId="0" fillId="0" borderId="3" xfId="15" applyNumberFormat="1" applyBorder="1" applyAlignment="1">
      <alignment/>
    </xf>
    <xf numFmtId="5" fontId="5" fillId="0" borderId="0" xfId="19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0" xfId="15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3" fontId="5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/>
    </xf>
    <xf numFmtId="4" fontId="0" fillId="0" borderId="11" xfId="0" applyNumberFormat="1" applyBorder="1" applyAlignment="1">
      <alignment/>
    </xf>
    <xf numFmtId="181" fontId="0" fillId="0" borderId="3" xfId="15" applyBorder="1" applyAlignment="1">
      <alignment/>
    </xf>
    <xf numFmtId="181" fontId="0" fillId="0" borderId="0" xfId="15" applyFont="1" applyBorder="1" applyAlignment="1">
      <alignment/>
    </xf>
    <xf numFmtId="187" fontId="0" fillId="0" borderId="0" xfId="15" applyNumberFormat="1" applyBorder="1" applyAlignment="1">
      <alignment/>
    </xf>
    <xf numFmtId="181" fontId="0" fillId="0" borderId="0" xfId="15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8" xfId="0" applyNumberFormat="1" applyFill="1" applyBorder="1" applyAlignment="1">
      <alignment/>
    </xf>
    <xf numFmtId="189" fontId="5" fillId="0" borderId="0" xfId="19" applyNumberFormat="1" applyFont="1" applyBorder="1" applyAlignment="1">
      <alignment horizontal="right"/>
    </xf>
    <xf numFmtId="189" fontId="5" fillId="0" borderId="0" xfId="0" applyNumberFormat="1" applyFont="1" applyAlignment="1">
      <alignment horizontal="right"/>
    </xf>
    <xf numFmtId="0" fontId="0" fillId="0" borderId="0" xfId="15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182" fontId="7" fillId="4" borderId="0" xfId="0" applyNumberFormat="1" applyFont="1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año 2003 - gastos deducibles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imponible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(Hoja1!$K$35,Hoja1!$K$77,Hoja1!$K$113,Hoja1!$K$142)</c:f>
              <c:numCache/>
            </c:numRef>
          </c:val>
          <c:smooth val="0"/>
        </c:ser>
        <c:ser>
          <c:idx val="1"/>
          <c:order val="1"/>
          <c:tx>
            <c:v>iva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(Hoja1!$L$35,Hoja1!$L$77,Hoja1!$L$113,Hoja1!$L$142)</c:f>
              <c:numCache/>
            </c:numRef>
          </c:val>
          <c:smooth val="0"/>
        </c:ser>
        <c:ser>
          <c:idx val="2"/>
          <c:order val="2"/>
          <c:tx>
            <c:v>retenciones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(Hoja1!$K$30,Hoja1!$K$69,Hoja1!$K$108,Hoja1!$K$138)</c:f>
              <c:numCache/>
            </c:numRef>
          </c:val>
          <c:smooth val="0"/>
        </c:ser>
        <c:marker val="1"/>
        <c:axId val="36406505"/>
        <c:axId val="61904866"/>
      </c:lineChart>
      <c:catAx>
        <c:axId val="3640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04866"/>
        <c:crosses val="autoZero"/>
        <c:auto val="1"/>
        <c:lblOffset val="100"/>
        <c:noMultiLvlLbl val="0"/>
      </c:catAx>
      <c:valAx>
        <c:axId val="61904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06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telefonia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fija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(Hoja1!$E$14,Hoja1!$E$24,Hoja1!$E$31,Hoja1!$E$47,Hoja1!$E$57,Hoja1!$E$67,Hoja1!$E$88,Hoja1!$E$96,Hoja1!$E$102)</c:f>
              <c:numCache/>
            </c:numRef>
          </c:val>
          <c:smooth val="0"/>
        </c:ser>
        <c:ser>
          <c:idx val="1"/>
          <c:order val="1"/>
          <c:tx>
            <c:v>movil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(Hoja1!$E$23,Hoja1!$E$29,Hoja1!$E$45,Hoja1!$E$54,Hoja1!$E$66,Hoja1!$E$82,Hoja1!$E$95,Hoja1!$E$99,Hoja1!$E$119,Hoja1!$E$125,Hoja1!$E$135)</c:f>
              <c:numCache/>
            </c:numRef>
          </c:val>
          <c:smooth val="0"/>
        </c:ser>
        <c:marker val="1"/>
        <c:axId val="38916435"/>
        <c:axId val="3644284"/>
      </c:lineChart>
      <c:catAx>
        <c:axId val="3891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4284"/>
        <c:crosses val="autoZero"/>
        <c:auto val="1"/>
        <c:lblOffset val="100"/>
        <c:noMultiLvlLbl val="0"/>
      </c:catAx>
      <c:valAx>
        <c:axId val="3644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6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electricidad despacho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(Hoja1!$E$9,Hoja1!$E$30,Hoja1!$E$55,Hoja1!$E$100)</c:f>
              <c:numCache/>
            </c:numRef>
          </c:val>
          <c:smooth val="0"/>
        </c:ser>
        <c:marker val="1"/>
        <c:axId val="6397597"/>
        <c:axId val="29118710"/>
      </c:lineChart>
      <c:catAx>
        <c:axId val="639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18710"/>
        <c:crosses val="autoZero"/>
        <c:auto val="1"/>
        <c:lblOffset val="100"/>
        <c:noMultiLvlLbl val="0"/>
      </c:catAx>
      <c:valAx>
        <c:axId val="29118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7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159</xdr:row>
      <xdr:rowOff>57150</xdr:rowOff>
    </xdr:from>
    <xdr:to>
      <xdr:col>23</xdr:col>
      <xdr:colOff>333375</xdr:colOff>
      <xdr:row>190</xdr:row>
      <xdr:rowOff>47625</xdr:rowOff>
    </xdr:to>
    <xdr:graphicFrame>
      <xdr:nvGraphicFramePr>
        <xdr:cNvPr id="1" name="Chart 2"/>
        <xdr:cNvGraphicFramePr/>
      </xdr:nvGraphicFramePr>
      <xdr:xfrm>
        <a:off x="14068425" y="24698325"/>
        <a:ext cx="7820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</xdr:colOff>
      <xdr:row>98</xdr:row>
      <xdr:rowOff>28575</xdr:rowOff>
    </xdr:from>
    <xdr:to>
      <xdr:col>23</xdr:col>
      <xdr:colOff>266700</xdr:colOff>
      <xdr:row>128</xdr:row>
      <xdr:rowOff>28575</xdr:rowOff>
    </xdr:to>
    <xdr:graphicFrame>
      <xdr:nvGraphicFramePr>
        <xdr:cNvPr id="2" name="Chart 3"/>
        <xdr:cNvGraphicFramePr/>
      </xdr:nvGraphicFramePr>
      <xdr:xfrm>
        <a:off x="13992225" y="15078075"/>
        <a:ext cx="78295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114300</xdr:colOff>
      <xdr:row>129</xdr:row>
      <xdr:rowOff>133350</xdr:rowOff>
    </xdr:from>
    <xdr:to>
      <xdr:col>23</xdr:col>
      <xdr:colOff>323850</xdr:colOff>
      <xdr:row>158</xdr:row>
      <xdr:rowOff>76200</xdr:rowOff>
    </xdr:to>
    <xdr:graphicFrame>
      <xdr:nvGraphicFramePr>
        <xdr:cNvPr id="3" name="Chart 4"/>
        <xdr:cNvGraphicFramePr/>
      </xdr:nvGraphicFramePr>
      <xdr:xfrm>
        <a:off x="14049375" y="19916775"/>
        <a:ext cx="7829550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1"/>
  <sheetViews>
    <sheetView tabSelected="1" zoomScale="75" zoomScaleNormal="75" workbookViewId="0" topLeftCell="A61">
      <selection activeCell="L148" sqref="L148"/>
    </sheetView>
  </sheetViews>
  <sheetFormatPr defaultColWidth="11.421875" defaultRowHeight="12.75"/>
  <cols>
    <col min="1" max="1" width="6.421875" style="0" customWidth="1"/>
    <col min="2" max="2" width="11.57421875" style="0" bestFit="1" customWidth="1"/>
    <col min="3" max="3" width="31.8515625" style="0" customWidth="1"/>
    <col min="4" max="4" width="21.8515625" style="0" customWidth="1"/>
    <col min="5" max="5" width="16.421875" style="0" customWidth="1"/>
    <col min="6" max="6" width="19.421875" style="0" customWidth="1"/>
    <col min="7" max="7" width="15.00390625" style="0" customWidth="1"/>
    <col min="8" max="8" width="15.421875" style="0" customWidth="1"/>
    <col min="9" max="9" width="16.421875" style="0" customWidth="1"/>
    <col min="11" max="11" width="15.421875" style="0" customWidth="1"/>
    <col min="12" max="12" width="16.28125" style="0" customWidth="1"/>
  </cols>
  <sheetData>
    <row r="2" spans="1:9" ht="15">
      <c r="A2" s="15" t="s">
        <v>10</v>
      </c>
      <c r="B2" s="1" t="s">
        <v>0</v>
      </c>
      <c r="C2" s="1" t="s">
        <v>1</v>
      </c>
      <c r="D2" s="1" t="s">
        <v>6</v>
      </c>
      <c r="E2" s="1" t="s">
        <v>2</v>
      </c>
      <c r="F2" s="23" t="s">
        <v>15</v>
      </c>
      <c r="G2" s="1" t="s">
        <v>3</v>
      </c>
      <c r="H2" s="1" t="s">
        <v>5</v>
      </c>
      <c r="I2" s="2" t="s">
        <v>4</v>
      </c>
    </row>
    <row r="3" ht="12">
      <c r="A3" s="15"/>
    </row>
    <row r="4" spans="1:12" ht="12">
      <c r="A4" s="15">
        <v>1</v>
      </c>
      <c r="B4" s="13">
        <v>37629</v>
      </c>
      <c r="C4" s="42" t="s">
        <v>29</v>
      </c>
      <c r="D4" s="42" t="s">
        <v>19</v>
      </c>
      <c r="E4" s="37">
        <v>115.99</v>
      </c>
      <c r="F4" s="44">
        <f aca="true" t="shared" si="0" ref="F4:F20">E4*166.386</f>
        <v>19299.112139999997</v>
      </c>
      <c r="G4" s="7"/>
      <c r="H4" s="45">
        <f>E4*0.16</f>
        <v>18.5584</v>
      </c>
      <c r="I4" s="46">
        <f>E4+H4</f>
        <v>134.5484</v>
      </c>
      <c r="J4" s="8"/>
      <c r="K4" s="8"/>
      <c r="L4" s="8"/>
    </row>
    <row r="5" spans="1:12" ht="12">
      <c r="A5" s="15">
        <v>2</v>
      </c>
      <c r="B5" s="6">
        <v>37629</v>
      </c>
      <c r="C5" s="5" t="s">
        <v>30</v>
      </c>
      <c r="D5" s="5" t="s">
        <v>19</v>
      </c>
      <c r="E5" s="41">
        <v>114.06</v>
      </c>
      <c r="F5" s="31">
        <f t="shared" si="0"/>
        <v>18977.98716</v>
      </c>
      <c r="G5" s="9"/>
      <c r="H5" s="25">
        <f>E5*0.16</f>
        <v>18.2496</v>
      </c>
      <c r="I5" s="26">
        <f>E5+H5</f>
        <v>132.3096</v>
      </c>
      <c r="J5" s="8"/>
      <c r="K5" s="8"/>
      <c r="L5" s="8"/>
    </row>
    <row r="6" spans="1:12" ht="12">
      <c r="A6" s="15">
        <v>3</v>
      </c>
      <c r="B6" s="6">
        <v>37631</v>
      </c>
      <c r="C6" s="16" t="s">
        <v>31</v>
      </c>
      <c r="D6" s="16" t="s">
        <v>32</v>
      </c>
      <c r="E6" s="41">
        <v>40.21</v>
      </c>
      <c r="F6" s="31">
        <f t="shared" si="0"/>
        <v>6690.38106</v>
      </c>
      <c r="G6" s="9"/>
      <c r="H6" s="25">
        <f aca="true" t="shared" si="1" ref="H6:H11">E6*0.16</f>
        <v>6.4336</v>
      </c>
      <c r="I6" s="26">
        <f aca="true" t="shared" si="2" ref="I6:I19">E6+H6</f>
        <v>46.6436</v>
      </c>
      <c r="J6" s="8"/>
      <c r="K6" s="8"/>
      <c r="L6" s="8"/>
    </row>
    <row r="7" spans="1:12" ht="12">
      <c r="A7" s="15">
        <v>4</v>
      </c>
      <c r="B7" s="6">
        <v>37631</v>
      </c>
      <c r="C7" s="16" t="s">
        <v>33</v>
      </c>
      <c r="D7" s="16" t="s">
        <v>34</v>
      </c>
      <c r="E7" s="41">
        <v>19.72</v>
      </c>
      <c r="F7" s="31">
        <f>E7*166.386</f>
        <v>3281.13192</v>
      </c>
      <c r="G7" s="9"/>
      <c r="H7" s="25">
        <f t="shared" si="1"/>
        <v>3.1552</v>
      </c>
      <c r="I7" s="26">
        <f t="shared" si="2"/>
        <v>22.8752</v>
      </c>
      <c r="J7" s="8"/>
      <c r="K7" s="8"/>
      <c r="L7" s="8"/>
    </row>
    <row r="8" spans="1:12" ht="12">
      <c r="A8" s="15">
        <v>5</v>
      </c>
      <c r="B8" s="6">
        <v>37625</v>
      </c>
      <c r="C8" s="16" t="s">
        <v>25</v>
      </c>
      <c r="D8" s="16" t="s">
        <v>28</v>
      </c>
      <c r="E8" s="41">
        <v>4</v>
      </c>
      <c r="F8" s="31">
        <f t="shared" si="0"/>
        <v>665.544</v>
      </c>
      <c r="G8" s="9"/>
      <c r="H8" s="25">
        <f t="shared" si="1"/>
        <v>0.64</v>
      </c>
      <c r="I8" s="26">
        <f>E8+H8</f>
        <v>4.64</v>
      </c>
      <c r="J8" s="8"/>
      <c r="K8" s="8"/>
      <c r="L8" s="8"/>
    </row>
    <row r="9" spans="1:12" ht="12">
      <c r="A9" s="15">
        <v>6</v>
      </c>
      <c r="B9" s="6">
        <v>37631</v>
      </c>
      <c r="C9" s="16" t="s">
        <v>20</v>
      </c>
      <c r="D9" s="16" t="s">
        <v>21</v>
      </c>
      <c r="E9" s="36">
        <v>58.34</v>
      </c>
      <c r="F9" s="38">
        <f>E9*166.386</f>
        <v>9706.95924</v>
      </c>
      <c r="G9" s="9"/>
      <c r="H9" s="39">
        <f t="shared" si="1"/>
        <v>9.3344</v>
      </c>
      <c r="I9" s="26">
        <f t="shared" si="2"/>
        <v>67.6744</v>
      </c>
      <c r="J9" s="8"/>
      <c r="K9" s="8"/>
      <c r="L9" s="8"/>
    </row>
    <row r="10" spans="1:12" ht="12">
      <c r="A10" s="15">
        <v>7</v>
      </c>
      <c r="B10" s="6">
        <v>37636</v>
      </c>
      <c r="C10" s="16" t="s">
        <v>35</v>
      </c>
      <c r="D10" s="16" t="s">
        <v>36</v>
      </c>
      <c r="E10" s="41">
        <v>128.5</v>
      </c>
      <c r="F10" s="31">
        <f t="shared" si="0"/>
        <v>21380.601</v>
      </c>
      <c r="G10" s="9"/>
      <c r="H10" s="25">
        <f t="shared" si="1"/>
        <v>20.56</v>
      </c>
      <c r="I10" s="26">
        <f t="shared" si="2"/>
        <v>149.06</v>
      </c>
      <c r="J10" s="8"/>
      <c r="K10" s="8"/>
      <c r="L10" s="8"/>
    </row>
    <row r="11" spans="1:12" ht="12">
      <c r="A11" s="15">
        <v>8</v>
      </c>
      <c r="B11" s="6">
        <v>37636</v>
      </c>
      <c r="C11" s="16" t="s">
        <v>37</v>
      </c>
      <c r="D11" s="16" t="s">
        <v>38</v>
      </c>
      <c r="E11" s="41">
        <v>17.24</v>
      </c>
      <c r="F11" s="31">
        <f t="shared" si="0"/>
        <v>2868.49464</v>
      </c>
      <c r="G11" s="9"/>
      <c r="H11" s="25">
        <f t="shared" si="1"/>
        <v>2.7584</v>
      </c>
      <c r="I11" s="26">
        <f t="shared" si="2"/>
        <v>19.998399999999997</v>
      </c>
      <c r="J11" s="8"/>
      <c r="K11" s="8"/>
      <c r="L11" s="8"/>
    </row>
    <row r="12" spans="1:12" ht="12">
      <c r="A12" s="15">
        <v>9</v>
      </c>
      <c r="B12" s="6">
        <v>37631</v>
      </c>
      <c r="C12" s="16" t="s">
        <v>17</v>
      </c>
      <c r="D12" s="16" t="s">
        <v>18</v>
      </c>
      <c r="E12" s="41">
        <v>70.32</v>
      </c>
      <c r="F12" s="31">
        <f t="shared" si="0"/>
        <v>11700.263519999999</v>
      </c>
      <c r="G12" s="9"/>
      <c r="H12" s="25">
        <f aca="true" t="shared" si="3" ref="H12:H19">E12*0.16</f>
        <v>11.251199999999999</v>
      </c>
      <c r="I12" s="26">
        <f t="shared" si="2"/>
        <v>81.57119999999999</v>
      </c>
      <c r="J12" s="8"/>
      <c r="K12" s="40"/>
      <c r="L12" s="8"/>
    </row>
    <row r="13" spans="1:12" ht="12">
      <c r="A13" s="15">
        <v>10</v>
      </c>
      <c r="B13" s="6">
        <v>37641</v>
      </c>
      <c r="C13" s="16" t="s">
        <v>39</v>
      </c>
      <c r="D13" s="16" t="s">
        <v>38</v>
      </c>
      <c r="E13" s="41">
        <v>77.59</v>
      </c>
      <c r="F13" s="31">
        <f t="shared" si="0"/>
        <v>12909.88974</v>
      </c>
      <c r="G13" s="9"/>
      <c r="H13" s="25">
        <f t="shared" si="3"/>
        <v>12.4144</v>
      </c>
      <c r="I13" s="26">
        <f t="shared" si="2"/>
        <v>90.0044</v>
      </c>
      <c r="J13" s="8"/>
      <c r="K13" s="8"/>
      <c r="L13" s="8"/>
    </row>
    <row r="14" spans="1:10" ht="12">
      <c r="A14" s="15">
        <v>11</v>
      </c>
      <c r="B14" s="6">
        <v>37641</v>
      </c>
      <c r="C14" s="16" t="s">
        <v>25</v>
      </c>
      <c r="D14" s="16" t="s">
        <v>22</v>
      </c>
      <c r="E14" s="41">
        <v>59.27</v>
      </c>
      <c r="F14" s="31">
        <f t="shared" si="0"/>
        <v>9861.69822</v>
      </c>
      <c r="G14" s="9"/>
      <c r="H14" s="25">
        <f t="shared" si="3"/>
        <v>9.4832</v>
      </c>
      <c r="I14" s="26">
        <f t="shared" si="2"/>
        <v>68.7532</v>
      </c>
      <c r="J14" s="8"/>
    </row>
    <row r="15" spans="1:10" ht="12">
      <c r="A15" s="15">
        <v>12</v>
      </c>
      <c r="B15" s="6">
        <v>37645</v>
      </c>
      <c r="C15" s="16" t="s">
        <v>40</v>
      </c>
      <c r="D15" s="16" t="s">
        <v>41</v>
      </c>
      <c r="E15" s="41">
        <v>55.9</v>
      </c>
      <c r="F15" s="31">
        <f t="shared" si="0"/>
        <v>9300.9774</v>
      </c>
      <c r="G15" s="9"/>
      <c r="H15" s="25">
        <f t="shared" si="3"/>
        <v>8.944</v>
      </c>
      <c r="I15" s="26">
        <f t="shared" si="2"/>
        <v>64.844</v>
      </c>
      <c r="J15" s="8"/>
    </row>
    <row r="16" spans="1:10" ht="12">
      <c r="A16" s="15">
        <v>13</v>
      </c>
      <c r="B16" s="6">
        <v>37644</v>
      </c>
      <c r="C16" s="16" t="s">
        <v>42</v>
      </c>
      <c r="D16" s="16" t="s">
        <v>38</v>
      </c>
      <c r="E16" s="41">
        <v>378.45</v>
      </c>
      <c r="F16" s="31">
        <f t="shared" si="0"/>
        <v>62968.7817</v>
      </c>
      <c r="G16" s="9"/>
      <c r="H16" s="25">
        <f t="shared" si="3"/>
        <v>60.552</v>
      </c>
      <c r="I16" s="26">
        <f t="shared" si="2"/>
        <v>439.002</v>
      </c>
      <c r="J16" s="8"/>
    </row>
    <row r="17" spans="1:12" ht="12">
      <c r="A17" s="15"/>
      <c r="B17" s="6">
        <v>37648</v>
      </c>
      <c r="C17" s="16" t="s">
        <v>43</v>
      </c>
      <c r="D17" s="16" t="s">
        <v>19</v>
      </c>
      <c r="E17" s="41">
        <v>50.99</v>
      </c>
      <c r="F17" s="31">
        <f t="shared" si="0"/>
        <v>8484.022140000001</v>
      </c>
      <c r="G17" s="9"/>
      <c r="H17" s="25">
        <f t="shared" si="3"/>
        <v>8.1584</v>
      </c>
      <c r="I17" s="26">
        <f t="shared" si="2"/>
        <v>59.1484</v>
      </c>
      <c r="J17" s="8"/>
      <c r="K17" s="8"/>
      <c r="L17" s="8"/>
    </row>
    <row r="18" spans="1:12" ht="12">
      <c r="A18" s="15">
        <v>15</v>
      </c>
      <c r="B18" s="6">
        <v>37650</v>
      </c>
      <c r="C18" s="16" t="s">
        <v>44</v>
      </c>
      <c r="D18" s="16" t="s">
        <v>23</v>
      </c>
      <c r="E18" s="41">
        <v>25.91</v>
      </c>
      <c r="F18" s="31">
        <f t="shared" si="0"/>
        <v>4311.0612599999995</v>
      </c>
      <c r="G18" s="9"/>
      <c r="H18" s="25">
        <f t="shared" si="3"/>
        <v>4.1456</v>
      </c>
      <c r="I18" s="26">
        <f t="shared" si="2"/>
        <v>30.0556</v>
      </c>
      <c r="J18" s="8"/>
      <c r="K18" s="8"/>
      <c r="L18" s="8"/>
    </row>
    <row r="19" spans="1:12" ht="12">
      <c r="A19" s="15">
        <v>16</v>
      </c>
      <c r="B19" s="14">
        <v>37657</v>
      </c>
      <c r="C19" s="43" t="s">
        <v>45</v>
      </c>
      <c r="D19" s="43" t="s">
        <v>32</v>
      </c>
      <c r="E19" s="41">
        <v>51.42</v>
      </c>
      <c r="F19" s="31">
        <f t="shared" si="0"/>
        <v>8555.56812</v>
      </c>
      <c r="G19" s="9"/>
      <c r="H19" s="25">
        <f t="shared" si="3"/>
        <v>8.2272</v>
      </c>
      <c r="I19" s="26">
        <f t="shared" si="2"/>
        <v>59.6472</v>
      </c>
      <c r="J19" s="8"/>
      <c r="K19" s="8"/>
      <c r="L19" s="8"/>
    </row>
    <row r="20" spans="1:12" ht="12">
      <c r="A20" s="15">
        <v>17</v>
      </c>
      <c r="B20" s="3">
        <v>37662</v>
      </c>
      <c r="C20" s="16" t="s">
        <v>46</v>
      </c>
      <c r="D20" s="16" t="s">
        <v>47</v>
      </c>
      <c r="E20" s="47">
        <v>215.52</v>
      </c>
      <c r="F20" s="31">
        <f t="shared" si="0"/>
        <v>35859.51072</v>
      </c>
      <c r="G20" s="9"/>
      <c r="H20" s="25">
        <f aca="true" t="shared" si="4" ref="H20:H59">E20*0.16</f>
        <v>34.483200000000004</v>
      </c>
      <c r="I20" s="25">
        <f aca="true" t="shared" si="5" ref="I20:I60">E20+H20</f>
        <v>250.00320000000002</v>
      </c>
      <c r="J20" s="8"/>
      <c r="K20" s="8"/>
      <c r="L20" s="8"/>
    </row>
    <row r="21" spans="1:12" ht="12">
      <c r="A21" s="15">
        <v>18</v>
      </c>
      <c r="B21" s="6">
        <v>37665</v>
      </c>
      <c r="C21" s="16" t="s">
        <v>48</v>
      </c>
      <c r="D21" s="16" t="s">
        <v>32</v>
      </c>
      <c r="E21" s="41">
        <v>29.62</v>
      </c>
      <c r="F21" s="31">
        <f aca="true" t="shared" si="6" ref="F21:F120">E21*166.386</f>
        <v>4928.35332</v>
      </c>
      <c r="G21" s="9"/>
      <c r="H21" s="25">
        <f>E21*0.16</f>
        <v>4.7392</v>
      </c>
      <c r="I21" s="26">
        <f>E21+H21</f>
        <v>34.3592</v>
      </c>
      <c r="J21" s="8"/>
      <c r="K21" s="8"/>
      <c r="L21" s="8"/>
    </row>
    <row r="22" spans="1:12" ht="12">
      <c r="A22" s="15">
        <v>19</v>
      </c>
      <c r="B22" s="6">
        <v>37666</v>
      </c>
      <c r="C22" s="16" t="s">
        <v>49</v>
      </c>
      <c r="D22" s="16" t="s">
        <v>19</v>
      </c>
      <c r="E22" s="36">
        <v>67.38</v>
      </c>
      <c r="F22" s="31">
        <f t="shared" si="6"/>
        <v>11211.088679999999</v>
      </c>
      <c r="G22" s="9"/>
      <c r="H22" s="25">
        <f t="shared" si="4"/>
        <v>10.7808</v>
      </c>
      <c r="I22" s="26">
        <f t="shared" si="5"/>
        <v>78.1608</v>
      </c>
      <c r="J22" s="8"/>
      <c r="K22" s="8"/>
      <c r="L22" s="8"/>
    </row>
    <row r="23" spans="1:12" ht="12">
      <c r="A23" s="15">
        <v>20</v>
      </c>
      <c r="B23" s="6">
        <v>37662</v>
      </c>
      <c r="C23" s="16" t="s">
        <v>17</v>
      </c>
      <c r="D23" s="16" t="s">
        <v>18</v>
      </c>
      <c r="E23" s="34">
        <v>69.87</v>
      </c>
      <c r="F23" s="31">
        <f t="shared" si="6"/>
        <v>11625.38982</v>
      </c>
      <c r="G23" s="9"/>
      <c r="H23" s="25">
        <f t="shared" si="4"/>
        <v>11.179200000000002</v>
      </c>
      <c r="I23" s="26">
        <f t="shared" si="5"/>
        <v>81.04920000000001</v>
      </c>
      <c r="J23" s="8"/>
      <c r="K23" s="8"/>
      <c r="L23" s="8"/>
    </row>
    <row r="24" spans="1:12" ht="12">
      <c r="A24" s="15">
        <v>21</v>
      </c>
      <c r="B24" s="6">
        <v>37672</v>
      </c>
      <c r="C24" s="16" t="s">
        <v>25</v>
      </c>
      <c r="D24" s="16" t="s">
        <v>22</v>
      </c>
      <c r="E24" s="55">
        <v>62.59</v>
      </c>
      <c r="F24" s="31">
        <f t="shared" si="6"/>
        <v>10414.09974</v>
      </c>
      <c r="G24" s="9"/>
      <c r="H24" s="25">
        <f t="shared" si="4"/>
        <v>10.0144</v>
      </c>
      <c r="I24" s="26">
        <f t="shared" si="5"/>
        <v>72.6044</v>
      </c>
      <c r="J24" s="8"/>
      <c r="K24" s="8"/>
      <c r="L24" s="8"/>
    </row>
    <row r="25" spans="1:12" ht="12">
      <c r="A25" s="15">
        <v>22</v>
      </c>
      <c r="B25" s="6">
        <v>37679</v>
      </c>
      <c r="C25" s="16" t="s">
        <v>24</v>
      </c>
      <c r="D25" s="16" t="s">
        <v>23</v>
      </c>
      <c r="E25" s="24">
        <v>45</v>
      </c>
      <c r="F25" s="31">
        <f t="shared" si="6"/>
        <v>7487.37</v>
      </c>
      <c r="G25" s="9"/>
      <c r="H25" s="25">
        <f t="shared" si="4"/>
        <v>7.2</v>
      </c>
      <c r="I25" s="26">
        <f t="shared" si="5"/>
        <v>52.2</v>
      </c>
      <c r="J25" s="8"/>
      <c r="K25" s="8"/>
      <c r="L25" s="8"/>
    </row>
    <row r="26" spans="1:12" ht="12">
      <c r="A26" s="15">
        <v>23</v>
      </c>
      <c r="B26" s="6">
        <v>37679</v>
      </c>
      <c r="C26" s="16" t="s">
        <v>50</v>
      </c>
      <c r="D26" s="16" t="s">
        <v>23</v>
      </c>
      <c r="E26" s="24">
        <v>5.34</v>
      </c>
      <c r="F26" s="31">
        <f t="shared" si="6"/>
        <v>888.5012399999999</v>
      </c>
      <c r="G26" s="9"/>
      <c r="H26" s="25">
        <f t="shared" si="4"/>
        <v>0.8544</v>
      </c>
      <c r="I26" s="26">
        <f t="shared" si="5"/>
        <v>6.1944</v>
      </c>
      <c r="J26" s="8"/>
      <c r="K26" s="8"/>
      <c r="L26" s="8"/>
    </row>
    <row r="27" spans="1:10" ht="12">
      <c r="A27" s="15">
        <v>24</v>
      </c>
      <c r="B27" s="6">
        <v>37679</v>
      </c>
      <c r="C27" s="16" t="s">
        <v>51</v>
      </c>
      <c r="D27" s="16" t="s">
        <v>47</v>
      </c>
      <c r="E27" s="24">
        <v>78.5</v>
      </c>
      <c r="F27" s="31">
        <f t="shared" si="6"/>
        <v>13061.301</v>
      </c>
      <c r="G27" s="9"/>
      <c r="H27" s="25">
        <f t="shared" si="4"/>
        <v>12.56</v>
      </c>
      <c r="I27" s="26">
        <f t="shared" si="5"/>
        <v>91.06</v>
      </c>
      <c r="J27" s="8"/>
    </row>
    <row r="28" spans="1:10" ht="12">
      <c r="A28" s="15">
        <v>25</v>
      </c>
      <c r="B28" s="6">
        <v>37693</v>
      </c>
      <c r="C28" s="16" t="s">
        <v>52</v>
      </c>
      <c r="D28" s="16" t="s">
        <v>19</v>
      </c>
      <c r="E28" s="24">
        <v>11.07</v>
      </c>
      <c r="F28" s="31">
        <f t="shared" si="6"/>
        <v>1841.89302</v>
      </c>
      <c r="G28" s="9"/>
      <c r="H28" s="25">
        <f t="shared" si="4"/>
        <v>1.7712</v>
      </c>
      <c r="I28" s="26">
        <f t="shared" si="5"/>
        <v>12.8412</v>
      </c>
      <c r="J28" s="8"/>
    </row>
    <row r="29" spans="1:10" ht="12">
      <c r="A29" s="15">
        <v>26</v>
      </c>
      <c r="B29" s="6">
        <v>37690</v>
      </c>
      <c r="C29" s="16" t="s">
        <v>17</v>
      </c>
      <c r="D29" s="16" t="s">
        <v>18</v>
      </c>
      <c r="E29" s="24">
        <v>80.78</v>
      </c>
      <c r="F29" s="31">
        <f t="shared" si="6"/>
        <v>13440.66108</v>
      </c>
      <c r="G29" s="9"/>
      <c r="H29" s="25">
        <f t="shared" si="4"/>
        <v>12.924800000000001</v>
      </c>
      <c r="I29" s="26">
        <f t="shared" si="5"/>
        <v>93.7048</v>
      </c>
      <c r="J29" s="8"/>
    </row>
    <row r="30" spans="1:12" ht="12">
      <c r="A30" s="15">
        <v>27</v>
      </c>
      <c r="B30" s="6">
        <v>37693</v>
      </c>
      <c r="C30" s="16" t="s">
        <v>20</v>
      </c>
      <c r="D30" s="16" t="s">
        <v>21</v>
      </c>
      <c r="E30" s="24">
        <v>74.89</v>
      </c>
      <c r="F30" s="31">
        <f t="shared" si="6"/>
        <v>12460.64754</v>
      </c>
      <c r="G30" s="9"/>
      <c r="H30" s="25">
        <f t="shared" si="4"/>
        <v>11.9824</v>
      </c>
      <c r="I30" s="26">
        <f t="shared" si="5"/>
        <v>86.8724</v>
      </c>
      <c r="J30" s="8"/>
      <c r="K30" s="8">
        <f>SUM(J4:J39)</f>
        <v>0</v>
      </c>
      <c r="L30" s="8"/>
    </row>
    <row r="31" spans="1:12" ht="12">
      <c r="A31" s="15">
        <v>28</v>
      </c>
      <c r="B31" s="6">
        <v>37700</v>
      </c>
      <c r="C31" s="16" t="s">
        <v>16</v>
      </c>
      <c r="D31" s="16" t="s">
        <v>22</v>
      </c>
      <c r="E31" s="24">
        <v>60.85</v>
      </c>
      <c r="F31" s="31">
        <f t="shared" si="6"/>
        <v>10124.5881</v>
      </c>
      <c r="G31" s="9"/>
      <c r="H31" s="25">
        <f t="shared" si="4"/>
        <v>9.736</v>
      </c>
      <c r="I31" s="26">
        <f t="shared" si="5"/>
        <v>70.586</v>
      </c>
      <c r="J31" s="8"/>
      <c r="K31" s="8"/>
      <c r="L31" s="8"/>
    </row>
    <row r="32" spans="1:12" ht="12">
      <c r="A32" s="15">
        <v>29</v>
      </c>
      <c r="B32" s="6">
        <v>37700</v>
      </c>
      <c r="C32" s="16" t="s">
        <v>53</v>
      </c>
      <c r="D32" s="16" t="s">
        <v>23</v>
      </c>
      <c r="E32" s="24">
        <v>32.13</v>
      </c>
      <c r="F32" s="31">
        <f t="shared" si="6"/>
        <v>5345.98218</v>
      </c>
      <c r="G32" s="9"/>
      <c r="H32" s="25">
        <f t="shared" si="4"/>
        <v>5.1408000000000005</v>
      </c>
      <c r="I32" s="26">
        <f t="shared" si="5"/>
        <v>37.2708</v>
      </c>
      <c r="J32" s="8"/>
      <c r="K32" s="8"/>
      <c r="L32" s="8"/>
    </row>
    <row r="33" spans="1:12" ht="12.75">
      <c r="A33" s="15">
        <v>30</v>
      </c>
      <c r="B33" s="3">
        <v>37701</v>
      </c>
      <c r="C33" s="16" t="s">
        <v>14</v>
      </c>
      <c r="D33" s="16" t="s">
        <v>34</v>
      </c>
      <c r="E33" s="24">
        <v>11.03</v>
      </c>
      <c r="F33" s="31">
        <f t="shared" si="6"/>
        <v>1835.2375799999998</v>
      </c>
      <c r="G33" s="9"/>
      <c r="H33" s="25">
        <f t="shared" si="4"/>
        <v>1.7648</v>
      </c>
      <c r="I33" s="26">
        <f t="shared" si="5"/>
        <v>12.794799999999999</v>
      </c>
      <c r="J33" s="8"/>
      <c r="K33" s="10" t="s">
        <v>7</v>
      </c>
      <c r="L33" s="12"/>
    </row>
    <row r="34" spans="1:12" ht="12">
      <c r="A34" s="15">
        <v>31</v>
      </c>
      <c r="B34" s="3">
        <v>37706</v>
      </c>
      <c r="C34" s="16" t="s">
        <v>54</v>
      </c>
      <c r="D34" s="16" t="s">
        <v>19</v>
      </c>
      <c r="E34" s="24">
        <v>163.76</v>
      </c>
      <c r="F34" s="31">
        <f t="shared" si="6"/>
        <v>27247.371359999997</v>
      </c>
      <c r="G34" s="9"/>
      <c r="H34" s="25">
        <f t="shared" si="4"/>
        <v>26.2016</v>
      </c>
      <c r="I34" s="26">
        <f t="shared" si="5"/>
        <v>189.96159999999998</v>
      </c>
      <c r="J34" s="8"/>
      <c r="K34" s="11" t="s">
        <v>8</v>
      </c>
      <c r="L34" s="11" t="s">
        <v>9</v>
      </c>
    </row>
    <row r="35" spans="1:12" ht="12">
      <c r="A35" s="17">
        <v>32</v>
      </c>
      <c r="B35" s="3">
        <v>37705</v>
      </c>
      <c r="C35" s="16" t="s">
        <v>55</v>
      </c>
      <c r="D35" s="16" t="s">
        <v>56</v>
      </c>
      <c r="E35" s="24">
        <v>86.92</v>
      </c>
      <c r="F35" s="31">
        <f t="shared" si="6"/>
        <v>14462.27112</v>
      </c>
      <c r="G35" s="9">
        <v>7</v>
      </c>
      <c r="H35" s="25">
        <v>6.08</v>
      </c>
      <c r="I35" s="26">
        <f t="shared" si="5"/>
        <v>93</v>
      </c>
      <c r="J35" s="8"/>
      <c r="K35" s="35">
        <f>SUM(E4:E38)</f>
        <v>2667.8200000000006</v>
      </c>
      <c r="L35" s="27">
        <f>SUM(H4:H39)</f>
        <v>419.024</v>
      </c>
    </row>
    <row r="36" spans="1:12" ht="12">
      <c r="A36" s="17">
        <v>33</v>
      </c>
      <c r="B36" s="3">
        <v>37708</v>
      </c>
      <c r="C36" s="16" t="s">
        <v>26</v>
      </c>
      <c r="D36" s="16" t="s">
        <v>27</v>
      </c>
      <c r="E36" s="24">
        <v>120</v>
      </c>
      <c r="F36" s="31">
        <f t="shared" si="6"/>
        <v>19966.32</v>
      </c>
      <c r="G36" s="9"/>
      <c r="H36" s="25">
        <f t="shared" si="4"/>
        <v>19.2</v>
      </c>
      <c r="I36" s="26">
        <f t="shared" si="5"/>
        <v>139.2</v>
      </c>
      <c r="J36" s="8"/>
      <c r="K36" s="8"/>
      <c r="L36" s="8"/>
    </row>
    <row r="37" spans="1:12" ht="12">
      <c r="A37" s="17">
        <v>34</v>
      </c>
      <c r="B37" s="3">
        <v>37700</v>
      </c>
      <c r="C37" s="16" t="s">
        <v>57</v>
      </c>
      <c r="D37" s="16" t="s">
        <v>32</v>
      </c>
      <c r="E37" s="24">
        <v>154.66</v>
      </c>
      <c r="F37" s="31">
        <f t="shared" si="6"/>
        <v>25733.258759999997</v>
      </c>
      <c r="G37" s="9"/>
      <c r="H37" s="25">
        <f t="shared" si="4"/>
        <v>24.7456</v>
      </c>
      <c r="I37" s="26">
        <f t="shared" si="5"/>
        <v>179.4056</v>
      </c>
      <c r="J37" s="8"/>
      <c r="K37" s="8"/>
      <c r="L37" s="8"/>
    </row>
    <row r="38" spans="1:10" ht="12">
      <c r="A38" s="17">
        <v>35</v>
      </c>
      <c r="B38" s="3">
        <v>37700</v>
      </c>
      <c r="C38" s="16" t="s">
        <v>59</v>
      </c>
      <c r="D38" s="16" t="s">
        <v>60</v>
      </c>
      <c r="E38" s="24">
        <v>30</v>
      </c>
      <c r="F38" s="31">
        <f t="shared" si="6"/>
        <v>4991.58</v>
      </c>
      <c r="G38" s="9"/>
      <c r="H38" s="25">
        <f t="shared" si="4"/>
        <v>4.8</v>
      </c>
      <c r="I38" s="26">
        <f t="shared" si="5"/>
        <v>34.8</v>
      </c>
      <c r="J38" s="8"/>
    </row>
    <row r="39" spans="1:10" ht="12">
      <c r="A39" s="17">
        <v>36</v>
      </c>
      <c r="B39" s="3"/>
      <c r="C39" s="16"/>
      <c r="D39" s="16"/>
      <c r="E39" s="24"/>
      <c r="F39" s="31">
        <f t="shared" si="6"/>
        <v>0</v>
      </c>
      <c r="G39" s="9"/>
      <c r="H39" s="25">
        <f t="shared" si="4"/>
        <v>0</v>
      </c>
      <c r="I39" s="26">
        <f t="shared" si="5"/>
        <v>0</v>
      </c>
      <c r="J39" s="8"/>
    </row>
    <row r="40" spans="1:10" ht="12">
      <c r="A40" s="17"/>
      <c r="B40" s="3"/>
      <c r="C40" s="16"/>
      <c r="D40" s="16"/>
      <c r="E40" s="24"/>
      <c r="F40" s="31"/>
      <c r="G40" s="9"/>
      <c r="H40" s="25"/>
      <c r="I40" s="26"/>
      <c r="J40" s="8"/>
    </row>
    <row r="41" spans="1:9" ht="12">
      <c r="A41" s="17"/>
      <c r="B41" s="3"/>
      <c r="C41" s="16"/>
      <c r="D41" s="16"/>
      <c r="E41" s="24"/>
      <c r="F41" s="31"/>
      <c r="G41" s="9"/>
      <c r="H41" s="25"/>
      <c r="I41" s="26"/>
    </row>
    <row r="42" spans="1:9" ht="12">
      <c r="A42" s="17"/>
      <c r="B42" s="3"/>
      <c r="C42" s="16"/>
      <c r="D42" s="16"/>
      <c r="E42" s="24"/>
      <c r="F42" s="31"/>
      <c r="G42" s="9"/>
      <c r="H42" s="25"/>
      <c r="I42" s="26"/>
    </row>
    <row r="43" spans="1:9" ht="12">
      <c r="A43" s="17"/>
      <c r="B43" s="3">
        <v>37712</v>
      </c>
      <c r="C43" s="16" t="s">
        <v>58</v>
      </c>
      <c r="D43" s="16" t="s">
        <v>32</v>
      </c>
      <c r="E43" s="24">
        <v>49.11</v>
      </c>
      <c r="F43" s="31">
        <f t="shared" si="6"/>
        <v>8171.21646</v>
      </c>
      <c r="G43" s="9"/>
      <c r="H43" s="25">
        <f t="shared" si="4"/>
        <v>7.8576</v>
      </c>
      <c r="I43" s="26">
        <f t="shared" si="5"/>
        <v>56.9676</v>
      </c>
    </row>
    <row r="44" spans="1:9" ht="12">
      <c r="A44" s="17"/>
      <c r="B44" s="3">
        <v>37721</v>
      </c>
      <c r="C44" s="16" t="s">
        <v>14</v>
      </c>
      <c r="D44" s="16" t="s">
        <v>34</v>
      </c>
      <c r="E44" s="24">
        <v>10.62</v>
      </c>
      <c r="F44" s="31">
        <f t="shared" si="6"/>
        <v>1767.0193199999999</v>
      </c>
      <c r="G44" s="9"/>
      <c r="H44" s="25">
        <f t="shared" si="4"/>
        <v>1.6991999999999998</v>
      </c>
      <c r="I44" s="26">
        <f t="shared" si="5"/>
        <v>12.319199999999999</v>
      </c>
    </row>
    <row r="45" spans="1:9" ht="12">
      <c r="A45" s="17"/>
      <c r="B45" s="3">
        <v>37721</v>
      </c>
      <c r="C45" s="16" t="s">
        <v>17</v>
      </c>
      <c r="D45" s="16" t="s">
        <v>18</v>
      </c>
      <c r="E45" s="24">
        <v>127.57</v>
      </c>
      <c r="F45" s="31">
        <f t="shared" si="6"/>
        <v>21225.862019999997</v>
      </c>
      <c r="G45" s="9"/>
      <c r="H45" s="25">
        <f t="shared" si="4"/>
        <v>20.4112</v>
      </c>
      <c r="I45" s="26">
        <f t="shared" si="5"/>
        <v>147.9812</v>
      </c>
    </row>
    <row r="46" spans="1:9" ht="12">
      <c r="A46" s="17"/>
      <c r="B46" s="3">
        <v>37721</v>
      </c>
      <c r="C46" s="16" t="s">
        <v>61</v>
      </c>
      <c r="D46" s="16" t="s">
        <v>62</v>
      </c>
      <c r="E46" s="49">
        <v>35</v>
      </c>
      <c r="F46" s="31">
        <f t="shared" si="6"/>
        <v>5823.51</v>
      </c>
      <c r="G46" s="9"/>
      <c r="H46" s="25">
        <f t="shared" si="4"/>
        <v>5.6000000000000005</v>
      </c>
      <c r="I46" s="26">
        <f t="shared" si="5"/>
        <v>40.6</v>
      </c>
    </row>
    <row r="47" spans="1:9" ht="12">
      <c r="A47" s="17"/>
      <c r="B47" s="3">
        <v>37731</v>
      </c>
      <c r="C47" s="16" t="s">
        <v>63</v>
      </c>
      <c r="D47" s="16" t="s">
        <v>22</v>
      </c>
      <c r="E47" s="24">
        <v>60.37</v>
      </c>
      <c r="F47" s="31">
        <f t="shared" si="6"/>
        <v>10044.722819999999</v>
      </c>
      <c r="G47" s="9"/>
      <c r="H47" s="25">
        <f t="shared" si="4"/>
        <v>9.6592</v>
      </c>
      <c r="I47" s="26">
        <f t="shared" si="5"/>
        <v>70.0292</v>
      </c>
    </row>
    <row r="48" spans="1:9" ht="12">
      <c r="A48" s="17"/>
      <c r="B48" s="3">
        <v>37735</v>
      </c>
      <c r="C48" s="16" t="s">
        <v>64</v>
      </c>
      <c r="D48" s="16" t="s">
        <v>65</v>
      </c>
      <c r="E48" s="49">
        <v>54</v>
      </c>
      <c r="F48" s="31">
        <f t="shared" si="6"/>
        <v>8984.844</v>
      </c>
      <c r="G48" s="9"/>
      <c r="H48" s="25">
        <f t="shared" si="4"/>
        <v>8.64</v>
      </c>
      <c r="I48" s="26">
        <f t="shared" si="5"/>
        <v>62.64</v>
      </c>
    </row>
    <row r="49" spans="1:9" ht="12">
      <c r="A49" s="19"/>
      <c r="B49" s="3">
        <v>37728</v>
      </c>
      <c r="C49" s="16" t="s">
        <v>66</v>
      </c>
      <c r="D49" s="16" t="s">
        <v>19</v>
      </c>
      <c r="E49" s="24">
        <v>49.19</v>
      </c>
      <c r="F49" s="31">
        <f t="shared" si="6"/>
        <v>8184.52734</v>
      </c>
      <c r="G49" s="9"/>
      <c r="H49" s="25">
        <f t="shared" si="4"/>
        <v>7.8704</v>
      </c>
      <c r="I49" s="26">
        <f t="shared" si="5"/>
        <v>57.0604</v>
      </c>
    </row>
    <row r="50" spans="1:9" ht="12">
      <c r="A50" s="19"/>
      <c r="B50" s="3">
        <v>37745</v>
      </c>
      <c r="C50" s="16" t="s">
        <v>28</v>
      </c>
      <c r="D50" s="16" t="s">
        <v>28</v>
      </c>
      <c r="E50" s="48">
        <v>4</v>
      </c>
      <c r="F50" s="31">
        <f t="shared" si="6"/>
        <v>665.544</v>
      </c>
      <c r="G50" s="9"/>
      <c r="H50" s="25">
        <f t="shared" si="4"/>
        <v>0.64</v>
      </c>
      <c r="I50" s="26">
        <f t="shared" si="5"/>
        <v>4.64</v>
      </c>
    </row>
    <row r="51" spans="1:9" ht="12">
      <c r="A51" s="18"/>
      <c r="B51" s="3">
        <v>37754</v>
      </c>
      <c r="C51" s="16" t="s">
        <v>67</v>
      </c>
      <c r="D51" s="16" t="s">
        <v>19</v>
      </c>
      <c r="E51" s="49">
        <v>113.97</v>
      </c>
      <c r="F51" s="31">
        <f t="shared" si="6"/>
        <v>18963.01242</v>
      </c>
      <c r="G51" s="9"/>
      <c r="H51" s="25">
        <f t="shared" si="4"/>
        <v>18.2352</v>
      </c>
      <c r="I51" s="26">
        <f t="shared" si="5"/>
        <v>132.2052</v>
      </c>
    </row>
    <row r="52" spans="2:9" ht="12">
      <c r="B52" s="3">
        <v>37755</v>
      </c>
      <c r="C52" s="16" t="s">
        <v>57</v>
      </c>
      <c r="D52" s="16" t="s">
        <v>32</v>
      </c>
      <c r="E52" s="49">
        <v>343.51</v>
      </c>
      <c r="F52" s="31">
        <f t="shared" si="6"/>
        <v>57155.254859999994</v>
      </c>
      <c r="G52" s="9"/>
      <c r="H52" s="25">
        <f t="shared" si="4"/>
        <v>54.9616</v>
      </c>
      <c r="I52" s="26">
        <f t="shared" si="5"/>
        <v>398.47159999999997</v>
      </c>
    </row>
    <row r="53" spans="2:9" ht="12">
      <c r="B53" s="3">
        <v>37748</v>
      </c>
      <c r="C53" s="16" t="s">
        <v>68</v>
      </c>
      <c r="D53" s="16" t="s">
        <v>69</v>
      </c>
      <c r="E53" s="49">
        <v>12</v>
      </c>
      <c r="F53" s="31">
        <f t="shared" si="6"/>
        <v>1996.632</v>
      </c>
      <c r="G53" s="9">
        <v>4</v>
      </c>
      <c r="H53" s="25">
        <f>E53*0.04</f>
        <v>0.48</v>
      </c>
      <c r="I53" s="26">
        <f t="shared" si="5"/>
        <v>12.48</v>
      </c>
    </row>
    <row r="54" spans="2:9" ht="12">
      <c r="B54" s="3">
        <v>37751</v>
      </c>
      <c r="C54" s="16" t="s">
        <v>17</v>
      </c>
      <c r="D54" s="16" t="s">
        <v>18</v>
      </c>
      <c r="E54" s="24">
        <v>110.27</v>
      </c>
      <c r="F54" s="31">
        <f t="shared" si="6"/>
        <v>18347.38422</v>
      </c>
      <c r="G54" s="9"/>
      <c r="H54" s="25">
        <f t="shared" si="4"/>
        <v>17.6432</v>
      </c>
      <c r="I54" s="26">
        <f t="shared" si="5"/>
        <v>127.91319999999999</v>
      </c>
    </row>
    <row r="55" spans="2:9" ht="12">
      <c r="B55" s="3">
        <v>37755</v>
      </c>
      <c r="C55" s="16" t="s">
        <v>20</v>
      </c>
      <c r="D55" s="16" t="s">
        <v>21</v>
      </c>
      <c r="E55" s="49">
        <v>54.43</v>
      </c>
      <c r="F55" s="31">
        <f t="shared" si="6"/>
        <v>9056.38998</v>
      </c>
      <c r="G55" s="9"/>
      <c r="H55" s="25">
        <f t="shared" si="4"/>
        <v>8.7088</v>
      </c>
      <c r="I55" s="26">
        <f t="shared" si="5"/>
        <v>63.1388</v>
      </c>
    </row>
    <row r="56" spans="1:9" ht="12">
      <c r="A56" s="19"/>
      <c r="B56" s="3">
        <v>37761</v>
      </c>
      <c r="C56" s="16" t="s">
        <v>53</v>
      </c>
      <c r="D56" s="16" t="s">
        <v>34</v>
      </c>
      <c r="E56" s="49">
        <v>21.73</v>
      </c>
      <c r="F56" s="31">
        <f t="shared" si="6"/>
        <v>3615.56778</v>
      </c>
      <c r="G56" s="9"/>
      <c r="H56" s="25">
        <f t="shared" si="4"/>
        <v>3.4768000000000003</v>
      </c>
      <c r="I56" s="26">
        <f t="shared" si="5"/>
        <v>25.2068</v>
      </c>
    </row>
    <row r="57" spans="1:9" ht="12">
      <c r="A57" s="19"/>
      <c r="B57" s="3">
        <v>37761</v>
      </c>
      <c r="C57" s="16" t="s">
        <v>25</v>
      </c>
      <c r="D57" s="16" t="s">
        <v>22</v>
      </c>
      <c r="E57" s="24">
        <v>62.54</v>
      </c>
      <c r="F57" s="31">
        <f t="shared" si="6"/>
        <v>10405.78044</v>
      </c>
      <c r="G57" s="9"/>
      <c r="H57" s="25">
        <f t="shared" si="4"/>
        <v>10.0064</v>
      </c>
      <c r="I57" s="26">
        <f t="shared" si="5"/>
        <v>72.5464</v>
      </c>
    </row>
    <row r="58" spans="1:9" ht="12">
      <c r="A58" s="19"/>
      <c r="B58" s="3">
        <v>37767</v>
      </c>
      <c r="C58" s="16" t="s">
        <v>70</v>
      </c>
      <c r="D58" s="16" t="s">
        <v>23</v>
      </c>
      <c r="E58" s="24">
        <v>62.84</v>
      </c>
      <c r="F58" s="31">
        <f t="shared" si="6"/>
        <v>10455.696240000001</v>
      </c>
      <c r="G58" s="9"/>
      <c r="H58" s="25">
        <f t="shared" si="4"/>
        <v>10.054400000000001</v>
      </c>
      <c r="I58" s="25">
        <f t="shared" si="5"/>
        <v>72.8944</v>
      </c>
    </row>
    <row r="59" spans="1:9" ht="12">
      <c r="A59" s="19"/>
      <c r="B59" s="3">
        <v>37768</v>
      </c>
      <c r="C59" s="16" t="s">
        <v>71</v>
      </c>
      <c r="D59" s="16" t="s">
        <v>32</v>
      </c>
      <c r="E59" s="24">
        <v>277.73</v>
      </c>
      <c r="F59" s="31">
        <f t="shared" si="6"/>
        <v>46210.383780000004</v>
      </c>
      <c r="G59" s="9"/>
      <c r="H59" s="25">
        <f t="shared" si="4"/>
        <v>44.436800000000005</v>
      </c>
      <c r="I59" s="25">
        <f t="shared" si="5"/>
        <v>322.1668</v>
      </c>
    </row>
    <row r="60" spans="1:9" ht="12">
      <c r="A60" s="19"/>
      <c r="B60" s="3">
        <v>37767</v>
      </c>
      <c r="C60" s="16" t="s">
        <v>72</v>
      </c>
      <c r="D60" s="16" t="s">
        <v>73</v>
      </c>
      <c r="E60" s="24">
        <v>81.51</v>
      </c>
      <c r="F60" s="31">
        <f t="shared" si="6"/>
        <v>13562.122860000001</v>
      </c>
      <c r="G60" s="9">
        <v>4</v>
      </c>
      <c r="H60" s="25">
        <v>3.26</v>
      </c>
      <c r="I60" s="25">
        <f t="shared" si="5"/>
        <v>84.77000000000001</v>
      </c>
    </row>
    <row r="61" spans="1:9" ht="12">
      <c r="A61" s="19"/>
      <c r="B61" s="3">
        <v>37770</v>
      </c>
      <c r="C61" s="16" t="s">
        <v>74</v>
      </c>
      <c r="D61" s="16" t="s">
        <v>19</v>
      </c>
      <c r="E61" s="24">
        <v>130.12</v>
      </c>
      <c r="F61" s="31">
        <f t="shared" si="6"/>
        <v>21650.14632</v>
      </c>
      <c r="G61" s="9"/>
      <c r="H61" s="25">
        <f aca="true" t="shared" si="7" ref="H61:H66">E61*0.16</f>
        <v>20.819200000000002</v>
      </c>
      <c r="I61" s="25">
        <f aca="true" t="shared" si="8" ref="I61:I66">E61+H61</f>
        <v>150.9392</v>
      </c>
    </row>
    <row r="62" spans="1:9" ht="12">
      <c r="A62" s="19"/>
      <c r="B62" s="3">
        <v>37777</v>
      </c>
      <c r="C62" s="16" t="s">
        <v>75</v>
      </c>
      <c r="D62" s="16" t="s">
        <v>19</v>
      </c>
      <c r="E62" s="24">
        <v>75.39</v>
      </c>
      <c r="F62" s="31">
        <f t="shared" si="6"/>
        <v>12543.84054</v>
      </c>
      <c r="G62" s="9"/>
      <c r="H62" s="25">
        <f t="shared" si="7"/>
        <v>12.0624</v>
      </c>
      <c r="I62" s="25">
        <f t="shared" si="8"/>
        <v>87.4524</v>
      </c>
    </row>
    <row r="63" spans="1:9" ht="12">
      <c r="A63" s="19"/>
      <c r="B63" s="3">
        <v>37777</v>
      </c>
      <c r="C63" s="16" t="s">
        <v>14</v>
      </c>
      <c r="D63" s="16" t="s">
        <v>34</v>
      </c>
      <c r="E63" s="24">
        <v>21.73</v>
      </c>
      <c r="F63" s="31">
        <f t="shared" si="6"/>
        <v>3615.56778</v>
      </c>
      <c r="G63" s="9"/>
      <c r="H63" s="25">
        <f t="shared" si="7"/>
        <v>3.4768000000000003</v>
      </c>
      <c r="I63" s="25">
        <f t="shared" si="8"/>
        <v>25.2068</v>
      </c>
    </row>
    <row r="64" spans="1:9" ht="12">
      <c r="A64" s="20"/>
      <c r="B64" s="3">
        <v>37778</v>
      </c>
      <c r="C64" s="16" t="s">
        <v>76</v>
      </c>
      <c r="D64" s="16" t="s">
        <v>47</v>
      </c>
      <c r="E64" s="24">
        <v>105</v>
      </c>
      <c r="F64" s="31">
        <f t="shared" si="6"/>
        <v>17470.53</v>
      </c>
      <c r="G64" s="9"/>
      <c r="H64" s="25">
        <v>0</v>
      </c>
      <c r="I64" s="25">
        <f t="shared" si="8"/>
        <v>105</v>
      </c>
    </row>
    <row r="65" spans="1:9" ht="12">
      <c r="A65" s="19"/>
      <c r="B65" s="3">
        <v>37784</v>
      </c>
      <c r="C65" s="16" t="s">
        <v>77</v>
      </c>
      <c r="D65" s="16" t="s">
        <v>19</v>
      </c>
      <c r="E65" s="50">
        <v>70.01</v>
      </c>
      <c r="F65" s="32">
        <f t="shared" si="6"/>
        <v>11648.683860000001</v>
      </c>
      <c r="H65" s="51">
        <f t="shared" si="7"/>
        <v>11.201600000000001</v>
      </c>
      <c r="I65" s="51">
        <f t="shared" si="8"/>
        <v>81.2116</v>
      </c>
    </row>
    <row r="66" spans="1:9" ht="12">
      <c r="A66" s="19"/>
      <c r="B66" s="3">
        <v>37782</v>
      </c>
      <c r="C66" s="16" t="s">
        <v>17</v>
      </c>
      <c r="D66" s="16" t="s">
        <v>18</v>
      </c>
      <c r="E66" s="24">
        <v>74.23</v>
      </c>
      <c r="F66" s="31">
        <f t="shared" si="6"/>
        <v>12350.83278</v>
      </c>
      <c r="G66" s="9"/>
      <c r="H66" s="25">
        <f t="shared" si="7"/>
        <v>11.876800000000001</v>
      </c>
      <c r="I66" s="25">
        <f t="shared" si="8"/>
        <v>86.1068</v>
      </c>
    </row>
    <row r="67" spans="1:9" ht="12">
      <c r="A67" s="19"/>
      <c r="B67" s="3">
        <v>37792</v>
      </c>
      <c r="C67" s="16" t="s">
        <v>25</v>
      </c>
      <c r="D67" s="16" t="s">
        <v>22</v>
      </c>
      <c r="E67" s="50">
        <v>59.74</v>
      </c>
      <c r="F67" s="32">
        <f t="shared" si="6"/>
        <v>9939.89964</v>
      </c>
      <c r="H67" s="51">
        <f aca="true" t="shared" si="9" ref="H67:H122">E67*0.16</f>
        <v>9.5584</v>
      </c>
      <c r="I67" s="51">
        <f aca="true" t="shared" si="10" ref="I67:I122">E67+H67</f>
        <v>69.2984</v>
      </c>
    </row>
    <row r="68" spans="1:9" ht="12">
      <c r="A68" s="19"/>
      <c r="B68" s="3">
        <v>37796</v>
      </c>
      <c r="C68" s="16" t="s">
        <v>78</v>
      </c>
      <c r="D68" s="16" t="s">
        <v>19</v>
      </c>
      <c r="E68" s="24">
        <v>58.49</v>
      </c>
      <c r="F68" s="31">
        <f t="shared" si="6"/>
        <v>9731.91714</v>
      </c>
      <c r="G68" s="9"/>
      <c r="H68" s="25">
        <f t="shared" si="9"/>
        <v>9.358400000000001</v>
      </c>
      <c r="I68" s="25">
        <f t="shared" si="10"/>
        <v>67.8484</v>
      </c>
    </row>
    <row r="69" spans="1:12" ht="12">
      <c r="A69" s="19"/>
      <c r="B69" s="3">
        <v>37695</v>
      </c>
      <c r="C69" s="16" t="s">
        <v>79</v>
      </c>
      <c r="D69" s="16" t="s">
        <v>80</v>
      </c>
      <c r="E69" s="50">
        <v>375</v>
      </c>
      <c r="F69" s="32">
        <f t="shared" si="6"/>
        <v>62394.75</v>
      </c>
      <c r="G69">
        <v>4</v>
      </c>
      <c r="H69" s="51">
        <v>15</v>
      </c>
      <c r="I69" s="52">
        <f>E69+H69</f>
        <v>390</v>
      </c>
      <c r="K69">
        <f>SUM(J43:J72)</f>
        <v>0</v>
      </c>
      <c r="L69" s="12"/>
    </row>
    <row r="70" spans="1:12" ht="12.75">
      <c r="A70" s="19"/>
      <c r="B70" s="3">
        <v>37798</v>
      </c>
      <c r="C70" s="16" t="s">
        <v>81</v>
      </c>
      <c r="D70" s="16" t="s">
        <v>82</v>
      </c>
      <c r="E70" s="50">
        <v>862.07</v>
      </c>
      <c r="F70" s="32">
        <f t="shared" si="6"/>
        <v>143436.37902</v>
      </c>
      <c r="H70" s="25">
        <f>E70*0.16</f>
        <v>137.93120000000002</v>
      </c>
      <c r="I70" s="25">
        <f>E70+H70</f>
        <v>1000.0012</v>
      </c>
      <c r="K70" s="56"/>
      <c r="L70" s="12"/>
    </row>
    <row r="71" spans="1:12" ht="12.75">
      <c r="A71" s="19"/>
      <c r="B71" s="3">
        <v>37802</v>
      </c>
      <c r="C71" s="16" t="s">
        <v>83</v>
      </c>
      <c r="D71" s="16" t="s">
        <v>19</v>
      </c>
      <c r="E71" s="50">
        <v>3.5</v>
      </c>
      <c r="F71" s="32">
        <f t="shared" si="6"/>
        <v>582.351</v>
      </c>
      <c r="H71" s="51">
        <f>E71*0.16</f>
        <v>0.56</v>
      </c>
      <c r="I71" s="52">
        <f>E71+H71</f>
        <v>4.0600000000000005</v>
      </c>
      <c r="K71" s="56"/>
      <c r="L71" s="12"/>
    </row>
    <row r="72" spans="1:12" ht="12.75">
      <c r="A72" s="19"/>
      <c r="B72" s="3">
        <v>37802</v>
      </c>
      <c r="C72" s="16" t="s">
        <v>84</v>
      </c>
      <c r="D72" s="16" t="s">
        <v>85</v>
      </c>
      <c r="E72" s="50">
        <v>62</v>
      </c>
      <c r="F72" s="32">
        <f t="shared" si="6"/>
        <v>10315.931999999999</v>
      </c>
      <c r="H72" s="51">
        <f>E72*0.16</f>
        <v>9.92</v>
      </c>
      <c r="I72" s="52">
        <f>E72+H72</f>
        <v>71.92</v>
      </c>
      <c r="K72" s="56"/>
      <c r="L72" s="12"/>
    </row>
    <row r="73" spans="1:12" ht="12.75">
      <c r="A73" s="19"/>
      <c r="B73" s="3"/>
      <c r="C73" s="16"/>
      <c r="D73" s="16"/>
      <c r="E73" s="50"/>
      <c r="F73" s="32"/>
      <c r="H73" s="51"/>
      <c r="I73" s="52"/>
      <c r="K73" s="56"/>
      <c r="L73" s="12"/>
    </row>
    <row r="74" spans="1:12" ht="12.75">
      <c r="A74" s="19"/>
      <c r="B74" s="3"/>
      <c r="C74" s="16"/>
      <c r="D74" s="16"/>
      <c r="E74" s="50"/>
      <c r="F74" s="32"/>
      <c r="H74" s="51"/>
      <c r="I74" s="52"/>
      <c r="K74" s="56"/>
      <c r="L74" s="12"/>
    </row>
    <row r="75" spans="1:12" ht="12.75">
      <c r="A75" s="19"/>
      <c r="B75" s="3"/>
      <c r="C75" s="16"/>
      <c r="D75" s="16"/>
      <c r="E75" s="50"/>
      <c r="F75" s="32"/>
      <c r="H75" s="51"/>
      <c r="I75" s="52"/>
      <c r="K75" s="10" t="s">
        <v>11</v>
      </c>
      <c r="L75" s="12"/>
    </row>
    <row r="76" spans="2:12" ht="12">
      <c r="B76" s="3"/>
      <c r="C76" s="16"/>
      <c r="D76" s="16"/>
      <c r="E76" s="24"/>
      <c r="F76" s="31"/>
      <c r="G76" s="9"/>
      <c r="H76" s="25"/>
      <c r="I76" s="26"/>
      <c r="K76" s="11" t="s">
        <v>8</v>
      </c>
      <c r="L76" s="11" t="s">
        <v>9</v>
      </c>
    </row>
    <row r="77" spans="2:12" ht="12">
      <c r="B77" s="3"/>
      <c r="C77" s="16"/>
      <c r="D77" s="16"/>
      <c r="E77" s="24"/>
      <c r="F77" s="31"/>
      <c r="G77" s="9"/>
      <c r="H77" s="25"/>
      <c r="I77" s="26"/>
      <c r="K77" s="27">
        <f>SUM(E43:E72)</f>
        <v>3427.6699999999996</v>
      </c>
      <c r="L77" s="27">
        <f>SUM(H43:H72)</f>
        <v>475.40560000000005</v>
      </c>
    </row>
    <row r="78" spans="2:9" ht="12">
      <c r="B78" s="3"/>
      <c r="C78" s="16"/>
      <c r="D78" s="16"/>
      <c r="E78" s="24"/>
      <c r="F78" s="31"/>
      <c r="G78" s="9"/>
      <c r="H78" s="25"/>
      <c r="I78" s="26"/>
    </row>
    <row r="79" spans="2:9" ht="12">
      <c r="B79" s="3">
        <v>37806</v>
      </c>
      <c r="C79" s="16" t="s">
        <v>28</v>
      </c>
      <c r="D79" s="16" t="s">
        <v>28</v>
      </c>
      <c r="E79" s="24">
        <v>4.22</v>
      </c>
      <c r="F79" s="53">
        <f t="shared" si="6"/>
        <v>702.14892</v>
      </c>
      <c r="G79" s="9"/>
      <c r="H79" s="25">
        <f t="shared" si="9"/>
        <v>0.6752</v>
      </c>
      <c r="I79" s="26">
        <f t="shared" si="10"/>
        <v>4.8952</v>
      </c>
    </row>
    <row r="80" spans="2:9" ht="12">
      <c r="B80" s="3">
        <v>37806</v>
      </c>
      <c r="C80" s="16" t="s">
        <v>57</v>
      </c>
      <c r="D80" s="16" t="s">
        <v>32</v>
      </c>
      <c r="E80" s="48">
        <v>129.71</v>
      </c>
      <c r="F80" s="53">
        <f t="shared" si="6"/>
        <v>21581.928060000002</v>
      </c>
      <c r="G80" s="9"/>
      <c r="H80" s="25">
        <f t="shared" si="9"/>
        <v>20.753600000000002</v>
      </c>
      <c r="I80" s="26">
        <f t="shared" si="10"/>
        <v>150.4636</v>
      </c>
    </row>
    <row r="81" spans="2:9" ht="12">
      <c r="B81" s="3">
        <v>37809</v>
      </c>
      <c r="C81" s="16" t="s">
        <v>102</v>
      </c>
      <c r="D81" s="16" t="s">
        <v>103</v>
      </c>
      <c r="E81" s="24">
        <v>231.11</v>
      </c>
      <c r="F81" s="53">
        <f t="shared" si="6"/>
        <v>38453.468460000004</v>
      </c>
      <c r="G81" s="9"/>
      <c r="H81" s="25">
        <f t="shared" si="9"/>
        <v>36.9776</v>
      </c>
      <c r="I81" s="26">
        <f t="shared" si="10"/>
        <v>268.0876</v>
      </c>
    </row>
    <row r="82" spans="2:9" ht="12">
      <c r="B82" s="3">
        <v>37812</v>
      </c>
      <c r="C82" s="16" t="s">
        <v>17</v>
      </c>
      <c r="D82" s="16" t="s">
        <v>18</v>
      </c>
      <c r="E82" s="24">
        <v>59.77</v>
      </c>
      <c r="F82" s="53">
        <f t="shared" si="6"/>
        <v>9944.89122</v>
      </c>
      <c r="G82" s="9"/>
      <c r="H82" s="25">
        <f t="shared" si="9"/>
        <v>9.5632</v>
      </c>
      <c r="I82" s="26">
        <f t="shared" si="10"/>
        <v>69.3332</v>
      </c>
    </row>
    <row r="83" spans="2:9" ht="12">
      <c r="B83" s="3">
        <v>37813</v>
      </c>
      <c r="C83" s="16" t="s">
        <v>86</v>
      </c>
      <c r="D83" s="16" t="s">
        <v>27</v>
      </c>
      <c r="E83" s="24">
        <v>150</v>
      </c>
      <c r="F83" s="53">
        <f t="shared" si="6"/>
        <v>24957.899999999998</v>
      </c>
      <c r="G83" s="9"/>
      <c r="H83" s="25">
        <f t="shared" si="9"/>
        <v>24</v>
      </c>
      <c r="I83" s="26">
        <f t="shared" si="10"/>
        <v>174</v>
      </c>
    </row>
    <row r="84" spans="2:9" ht="12">
      <c r="B84" s="3">
        <v>37816</v>
      </c>
      <c r="C84" s="16" t="s">
        <v>20</v>
      </c>
      <c r="D84" s="16" t="s">
        <v>89</v>
      </c>
      <c r="E84" s="24">
        <v>88.99</v>
      </c>
      <c r="F84" s="53">
        <f t="shared" si="6"/>
        <v>14806.690139999999</v>
      </c>
      <c r="G84" s="9"/>
      <c r="H84" s="25">
        <f t="shared" si="9"/>
        <v>14.238399999999999</v>
      </c>
      <c r="I84" s="26">
        <f t="shared" si="10"/>
        <v>103.2284</v>
      </c>
    </row>
    <row r="85" spans="2:9" ht="12">
      <c r="B85" s="3">
        <v>37818</v>
      </c>
      <c r="C85" s="16" t="s">
        <v>87</v>
      </c>
      <c r="D85" s="16" t="s">
        <v>88</v>
      </c>
      <c r="E85" s="48">
        <v>13.89</v>
      </c>
      <c r="F85" s="53">
        <f t="shared" si="6"/>
        <v>2311.10154</v>
      </c>
      <c r="G85" s="9"/>
      <c r="H85" s="25">
        <f t="shared" si="9"/>
        <v>2.2224</v>
      </c>
      <c r="I85" s="26">
        <f t="shared" si="10"/>
        <v>16.1124</v>
      </c>
    </row>
    <row r="86" spans="2:9" ht="12">
      <c r="B86" s="3">
        <v>37818</v>
      </c>
      <c r="C86" s="16" t="s">
        <v>96</v>
      </c>
      <c r="D86" s="16" t="s">
        <v>19</v>
      </c>
      <c r="E86" s="24">
        <v>180.31</v>
      </c>
      <c r="F86" s="53">
        <f t="shared" si="6"/>
        <v>30001.05966</v>
      </c>
      <c r="G86" s="9"/>
      <c r="H86" s="25">
        <f t="shared" si="9"/>
        <v>28.849600000000002</v>
      </c>
      <c r="I86" s="26">
        <f t="shared" si="10"/>
        <v>209.1596</v>
      </c>
    </row>
    <row r="87" spans="2:9" ht="12">
      <c r="B87" s="3">
        <v>37820</v>
      </c>
      <c r="C87" s="16" t="s">
        <v>90</v>
      </c>
      <c r="D87" s="16" t="s">
        <v>91</v>
      </c>
      <c r="E87" s="24">
        <v>24.77</v>
      </c>
      <c r="F87" s="53">
        <f t="shared" si="6"/>
        <v>4121.38122</v>
      </c>
      <c r="G87" s="9"/>
      <c r="H87" s="25">
        <f t="shared" si="9"/>
        <v>3.9632</v>
      </c>
      <c r="I87" s="26">
        <f t="shared" si="10"/>
        <v>28.7332</v>
      </c>
    </row>
    <row r="88" spans="2:9" ht="12">
      <c r="B88" s="3">
        <v>37822</v>
      </c>
      <c r="C88" s="16" t="s">
        <v>25</v>
      </c>
      <c r="D88" s="16" t="s">
        <v>22</v>
      </c>
      <c r="E88" s="48">
        <v>60.21</v>
      </c>
      <c r="F88" s="53">
        <f t="shared" si="6"/>
        <v>10018.101059999999</v>
      </c>
      <c r="G88" s="9"/>
      <c r="H88" s="25">
        <f t="shared" si="9"/>
        <v>9.6336</v>
      </c>
      <c r="I88" s="26">
        <f t="shared" si="10"/>
        <v>69.8436</v>
      </c>
    </row>
    <row r="89" spans="2:9" ht="12">
      <c r="B89" s="3">
        <v>37823</v>
      </c>
      <c r="C89" s="16" t="s">
        <v>44</v>
      </c>
      <c r="D89" s="16" t="s">
        <v>88</v>
      </c>
      <c r="E89" s="24">
        <v>62.51</v>
      </c>
      <c r="F89" s="53">
        <f t="shared" si="6"/>
        <v>10400.788859999999</v>
      </c>
      <c r="G89" s="9"/>
      <c r="H89" s="25">
        <f t="shared" si="9"/>
        <v>10.0016</v>
      </c>
      <c r="I89" s="26">
        <f t="shared" si="10"/>
        <v>72.5116</v>
      </c>
    </row>
    <row r="90" spans="2:12" ht="12">
      <c r="B90" s="3">
        <v>37823</v>
      </c>
      <c r="C90" s="16" t="s">
        <v>92</v>
      </c>
      <c r="D90" s="16" t="s">
        <v>32</v>
      </c>
      <c r="E90" s="24">
        <v>348.33</v>
      </c>
      <c r="F90" s="53">
        <f t="shared" si="6"/>
        <v>57957.23538</v>
      </c>
      <c r="G90" s="9"/>
      <c r="H90" s="25">
        <f t="shared" si="9"/>
        <v>55.7328</v>
      </c>
      <c r="I90" s="26">
        <f t="shared" si="10"/>
        <v>404.0628</v>
      </c>
      <c r="K90" s="12"/>
      <c r="L90" s="12"/>
    </row>
    <row r="91" spans="2:9" ht="12">
      <c r="B91" s="3">
        <v>37826</v>
      </c>
      <c r="C91" s="16" t="s">
        <v>93</v>
      </c>
      <c r="D91" s="16" t="s">
        <v>19</v>
      </c>
      <c r="E91" s="24">
        <v>63.74</v>
      </c>
      <c r="F91" s="53">
        <f t="shared" si="6"/>
        <v>10605.44364</v>
      </c>
      <c r="G91" s="9"/>
      <c r="H91" s="25">
        <f t="shared" si="9"/>
        <v>10.198400000000001</v>
      </c>
      <c r="I91" s="26">
        <f t="shared" si="10"/>
        <v>73.9384</v>
      </c>
    </row>
    <row r="92" spans="2:9" ht="12">
      <c r="B92" s="3">
        <v>37826</v>
      </c>
      <c r="C92" s="16" t="s">
        <v>94</v>
      </c>
      <c r="D92" s="16" t="s">
        <v>19</v>
      </c>
      <c r="E92" s="24">
        <v>144.38</v>
      </c>
      <c r="F92" s="53">
        <f t="shared" si="6"/>
        <v>24022.81068</v>
      </c>
      <c r="G92" s="9"/>
      <c r="H92" s="25">
        <f t="shared" si="9"/>
        <v>23.1008</v>
      </c>
      <c r="I92" s="26">
        <f t="shared" si="10"/>
        <v>167.4808</v>
      </c>
    </row>
    <row r="93" spans="2:9" ht="12">
      <c r="B93" s="3">
        <v>37826</v>
      </c>
      <c r="C93" s="16" t="s">
        <v>95</v>
      </c>
      <c r="D93" s="16" t="s">
        <v>19</v>
      </c>
      <c r="E93" s="24">
        <v>520.91</v>
      </c>
      <c r="F93" s="53">
        <f t="shared" si="6"/>
        <v>86672.13126</v>
      </c>
      <c r="G93" s="9"/>
      <c r="H93" s="25">
        <f t="shared" si="9"/>
        <v>83.34559999999999</v>
      </c>
      <c r="I93" s="26">
        <f t="shared" si="10"/>
        <v>604.2556</v>
      </c>
    </row>
    <row r="94" spans="2:9" ht="12">
      <c r="B94" s="3">
        <v>37833</v>
      </c>
      <c r="C94" s="16" t="s">
        <v>100</v>
      </c>
      <c r="D94" s="16" t="s">
        <v>101</v>
      </c>
      <c r="E94" s="24">
        <v>336.21</v>
      </c>
      <c r="F94" s="53">
        <f t="shared" si="6"/>
        <v>55940.637059999994</v>
      </c>
      <c r="G94" s="9"/>
      <c r="H94" s="25">
        <f t="shared" si="9"/>
        <v>53.7936</v>
      </c>
      <c r="I94" s="26">
        <f t="shared" si="10"/>
        <v>390.0036</v>
      </c>
    </row>
    <row r="95" spans="2:9" ht="12">
      <c r="B95" s="3">
        <v>37843</v>
      </c>
      <c r="C95" s="16" t="s">
        <v>17</v>
      </c>
      <c r="D95" s="16" t="s">
        <v>18</v>
      </c>
      <c r="E95" s="24">
        <v>86.75</v>
      </c>
      <c r="F95" s="53">
        <f t="shared" si="6"/>
        <v>14433.985499999999</v>
      </c>
      <c r="G95" s="9"/>
      <c r="H95" s="25">
        <f t="shared" si="9"/>
        <v>13.88</v>
      </c>
      <c r="I95" s="26">
        <f t="shared" si="10"/>
        <v>100.63</v>
      </c>
    </row>
    <row r="96" spans="2:9" ht="12">
      <c r="B96" s="3">
        <v>37853</v>
      </c>
      <c r="C96" s="16" t="s">
        <v>16</v>
      </c>
      <c r="D96" s="16" t="s">
        <v>22</v>
      </c>
      <c r="E96" s="24">
        <v>64.64</v>
      </c>
      <c r="F96" s="53">
        <f t="shared" si="6"/>
        <v>10755.19104</v>
      </c>
      <c r="G96" s="9"/>
      <c r="H96" s="25">
        <f t="shared" si="9"/>
        <v>10.3424</v>
      </c>
      <c r="I96" s="26">
        <f t="shared" si="10"/>
        <v>74.9824</v>
      </c>
    </row>
    <row r="97" spans="2:9" ht="12">
      <c r="B97" s="3">
        <v>37868</v>
      </c>
      <c r="C97" s="16" t="s">
        <v>16</v>
      </c>
      <c r="D97" s="16" t="s">
        <v>28</v>
      </c>
      <c r="E97" s="24">
        <v>4.144</v>
      </c>
      <c r="F97" s="53">
        <f t="shared" si="6"/>
        <v>689.503584</v>
      </c>
      <c r="G97" s="9"/>
      <c r="H97" s="25">
        <f t="shared" si="9"/>
        <v>0.6630400000000001</v>
      </c>
      <c r="I97" s="26">
        <f t="shared" si="10"/>
        <v>4.807040000000001</v>
      </c>
    </row>
    <row r="98" spans="2:9" ht="12">
      <c r="B98" s="3">
        <v>37872</v>
      </c>
      <c r="C98" s="16" t="s">
        <v>97</v>
      </c>
      <c r="D98" s="16" t="s">
        <v>98</v>
      </c>
      <c r="E98" s="24">
        <v>171.55</v>
      </c>
      <c r="F98" s="53">
        <f t="shared" si="6"/>
        <v>28543.5183</v>
      </c>
      <c r="G98" s="9"/>
      <c r="H98" s="25">
        <f t="shared" si="9"/>
        <v>27.448000000000004</v>
      </c>
      <c r="I98" s="26">
        <f t="shared" si="10"/>
        <v>198.99800000000002</v>
      </c>
    </row>
    <row r="99" spans="2:9" ht="12">
      <c r="B99" s="3">
        <v>37874</v>
      </c>
      <c r="C99" s="16" t="s">
        <v>17</v>
      </c>
      <c r="D99" s="16" t="s">
        <v>18</v>
      </c>
      <c r="E99" s="24">
        <v>50.58</v>
      </c>
      <c r="F99" s="53">
        <f t="shared" si="6"/>
        <v>8415.80388</v>
      </c>
      <c r="G99" s="9"/>
      <c r="H99" s="25">
        <f t="shared" si="9"/>
        <v>8.0928</v>
      </c>
      <c r="I99" s="25">
        <f t="shared" si="10"/>
        <v>58.672799999999995</v>
      </c>
    </row>
    <row r="100" spans="2:9" ht="12">
      <c r="B100" s="3">
        <v>37874</v>
      </c>
      <c r="C100" s="16" t="s">
        <v>20</v>
      </c>
      <c r="D100" s="16" t="s">
        <v>89</v>
      </c>
      <c r="E100" s="24">
        <v>93.4</v>
      </c>
      <c r="F100" s="53">
        <f t="shared" si="6"/>
        <v>15540.4524</v>
      </c>
      <c r="G100" s="9"/>
      <c r="H100" s="25">
        <f t="shared" si="9"/>
        <v>14.944</v>
      </c>
      <c r="I100" s="25">
        <f t="shared" si="10"/>
        <v>108.34400000000001</v>
      </c>
    </row>
    <row r="101" spans="2:9" ht="12">
      <c r="B101" s="3">
        <v>37879</v>
      </c>
      <c r="C101" s="16" t="s">
        <v>99</v>
      </c>
      <c r="D101" s="16" t="s">
        <v>32</v>
      </c>
      <c r="E101" s="24">
        <v>101.66</v>
      </c>
      <c r="F101" s="53">
        <f t="shared" si="6"/>
        <v>16914.80076</v>
      </c>
      <c r="G101" s="9"/>
      <c r="H101" s="25">
        <f t="shared" si="9"/>
        <v>16.2656</v>
      </c>
      <c r="I101" s="25">
        <f t="shared" si="10"/>
        <v>117.9256</v>
      </c>
    </row>
    <row r="102" spans="2:9" ht="12">
      <c r="B102" s="3">
        <v>37884</v>
      </c>
      <c r="C102" s="16" t="s">
        <v>16</v>
      </c>
      <c r="D102" s="16" t="s">
        <v>22</v>
      </c>
      <c r="E102" s="24">
        <v>54.03</v>
      </c>
      <c r="F102" s="53">
        <f t="shared" si="6"/>
        <v>8989.83558</v>
      </c>
      <c r="G102" s="9"/>
      <c r="H102" s="25">
        <f t="shared" si="9"/>
        <v>8.6448</v>
      </c>
      <c r="I102" s="25">
        <f t="shared" si="10"/>
        <v>62.674800000000005</v>
      </c>
    </row>
    <row r="103" spans="2:9" ht="12">
      <c r="B103" s="3">
        <v>37882</v>
      </c>
      <c r="C103" s="16" t="s">
        <v>104</v>
      </c>
      <c r="D103" s="16" t="s">
        <v>19</v>
      </c>
      <c r="E103" s="50">
        <v>21.75</v>
      </c>
      <c r="F103" s="54">
        <f t="shared" si="6"/>
        <v>3618.8955</v>
      </c>
      <c r="H103" s="51">
        <f t="shared" si="9"/>
        <v>3.48</v>
      </c>
      <c r="I103" s="51">
        <f t="shared" si="10"/>
        <v>25.23</v>
      </c>
    </row>
    <row r="104" spans="2:9" ht="12">
      <c r="B104" s="3"/>
      <c r="C104" s="16"/>
      <c r="D104" s="16"/>
      <c r="E104" s="24"/>
      <c r="F104" s="53">
        <f t="shared" si="6"/>
        <v>0</v>
      </c>
      <c r="G104" s="9"/>
      <c r="H104" s="25">
        <f t="shared" si="9"/>
        <v>0</v>
      </c>
      <c r="I104" s="25">
        <f t="shared" si="10"/>
        <v>0</v>
      </c>
    </row>
    <row r="105" spans="2:9" ht="12">
      <c r="B105" s="3"/>
      <c r="C105" s="16"/>
      <c r="D105" s="16"/>
      <c r="E105" s="50"/>
      <c r="F105" s="54">
        <f t="shared" si="6"/>
        <v>0</v>
      </c>
      <c r="H105" s="51">
        <f t="shared" si="9"/>
        <v>0</v>
      </c>
      <c r="I105" s="51">
        <f t="shared" si="10"/>
        <v>0</v>
      </c>
    </row>
    <row r="106" spans="2:9" ht="12">
      <c r="B106" s="3"/>
      <c r="C106" s="16"/>
      <c r="D106" s="16"/>
      <c r="E106" s="50"/>
      <c r="F106" s="54">
        <f t="shared" si="6"/>
        <v>0</v>
      </c>
      <c r="H106" s="51">
        <f t="shared" si="9"/>
        <v>0</v>
      </c>
      <c r="I106" s="51">
        <f t="shared" si="10"/>
        <v>0</v>
      </c>
    </row>
    <row r="107" spans="2:9" ht="12">
      <c r="B107" s="3"/>
      <c r="C107" s="16"/>
      <c r="D107" s="16"/>
      <c r="E107" s="50"/>
      <c r="F107" s="54">
        <f t="shared" si="6"/>
        <v>0</v>
      </c>
      <c r="H107" s="51">
        <f t="shared" si="9"/>
        <v>0</v>
      </c>
      <c r="I107" s="51">
        <f t="shared" si="10"/>
        <v>0</v>
      </c>
    </row>
    <row r="108" spans="2:11" ht="12">
      <c r="B108" s="3"/>
      <c r="C108" s="16"/>
      <c r="D108" s="16"/>
      <c r="E108" s="50"/>
      <c r="F108" s="54">
        <f t="shared" si="6"/>
        <v>0</v>
      </c>
      <c r="H108" s="51">
        <f t="shared" si="9"/>
        <v>0</v>
      </c>
      <c r="I108" s="51">
        <f t="shared" si="10"/>
        <v>0</v>
      </c>
      <c r="K108">
        <f>SUM(J79:J113)</f>
        <v>0</v>
      </c>
    </row>
    <row r="109" spans="2:9" ht="12">
      <c r="B109" s="3"/>
      <c r="C109" s="16"/>
      <c r="D109" s="16"/>
      <c r="E109" s="50"/>
      <c r="F109" s="54">
        <f t="shared" si="6"/>
        <v>0</v>
      </c>
      <c r="H109" s="51">
        <f t="shared" si="9"/>
        <v>0</v>
      </c>
      <c r="I109" s="51">
        <f t="shared" si="10"/>
        <v>0</v>
      </c>
    </row>
    <row r="110" spans="2:9" ht="12">
      <c r="B110" s="3"/>
      <c r="C110" s="16"/>
      <c r="D110" s="16"/>
      <c r="E110" s="50"/>
      <c r="F110" s="54">
        <f t="shared" si="6"/>
        <v>0</v>
      </c>
      <c r="H110" s="51">
        <f t="shared" si="9"/>
        <v>0</v>
      </c>
      <c r="I110" s="51">
        <f t="shared" si="10"/>
        <v>0</v>
      </c>
    </row>
    <row r="111" spans="2:12" ht="12.75">
      <c r="B111" s="3"/>
      <c r="C111" s="16"/>
      <c r="D111" s="16"/>
      <c r="E111" s="50"/>
      <c r="F111" s="54">
        <f t="shared" si="6"/>
        <v>0</v>
      </c>
      <c r="H111" s="51">
        <f t="shared" si="9"/>
        <v>0</v>
      </c>
      <c r="I111" s="51">
        <f t="shared" si="10"/>
        <v>0</v>
      </c>
      <c r="K111" s="10" t="s">
        <v>12</v>
      </c>
      <c r="L111" s="12"/>
    </row>
    <row r="112" spans="2:12" ht="12">
      <c r="B112" s="3"/>
      <c r="C112" s="16"/>
      <c r="D112" s="16"/>
      <c r="E112" s="50"/>
      <c r="F112" s="54">
        <f t="shared" si="6"/>
        <v>0</v>
      </c>
      <c r="H112" s="51">
        <f t="shared" si="9"/>
        <v>0</v>
      </c>
      <c r="I112" s="51">
        <f t="shared" si="10"/>
        <v>0</v>
      </c>
      <c r="K112" s="11" t="s">
        <v>8</v>
      </c>
      <c r="L112" s="11" t="s">
        <v>9</v>
      </c>
    </row>
    <row r="113" spans="2:12" ht="12">
      <c r="B113" s="3"/>
      <c r="C113" s="16"/>
      <c r="D113" s="16"/>
      <c r="E113" s="50"/>
      <c r="F113" s="54">
        <f t="shared" si="6"/>
        <v>0</v>
      </c>
      <c r="H113" s="51">
        <f t="shared" si="9"/>
        <v>0</v>
      </c>
      <c r="I113" s="51">
        <f t="shared" si="10"/>
        <v>0</v>
      </c>
      <c r="K113" s="27">
        <f>SUM(E79:E113)</f>
        <v>3067.564</v>
      </c>
      <c r="L113" s="27">
        <f>SUM(H79:H113)</f>
        <v>490.81023999999996</v>
      </c>
    </row>
    <row r="114" spans="2:9" ht="12">
      <c r="B114" s="3"/>
      <c r="C114" s="16"/>
      <c r="D114" s="16"/>
      <c r="E114" s="50"/>
      <c r="F114" s="32"/>
      <c r="H114" s="51"/>
      <c r="I114" s="51"/>
    </row>
    <row r="115" spans="2:9" ht="12">
      <c r="B115" s="3"/>
      <c r="C115" s="16"/>
      <c r="D115" s="16"/>
      <c r="E115" s="50"/>
      <c r="F115" s="32"/>
      <c r="H115" s="51"/>
      <c r="I115" s="51"/>
    </row>
    <row r="116" spans="2:9" ht="12">
      <c r="B116" s="3"/>
      <c r="C116" s="16"/>
      <c r="D116" s="16"/>
      <c r="E116" s="50"/>
      <c r="F116" s="32"/>
      <c r="H116" s="51"/>
      <c r="I116" s="51"/>
    </row>
    <row r="117" spans="2:9" ht="12">
      <c r="B117" s="3"/>
      <c r="C117" s="16"/>
      <c r="D117" s="16"/>
      <c r="E117" s="50"/>
      <c r="F117" s="32"/>
      <c r="H117" s="51"/>
      <c r="I117" s="51"/>
    </row>
    <row r="118" spans="2:9" ht="12">
      <c r="B118" s="3">
        <v>37532</v>
      </c>
      <c r="C118" s="16" t="s">
        <v>105</v>
      </c>
      <c r="D118" s="16" t="s">
        <v>106</v>
      </c>
      <c r="E118" s="50">
        <v>651.73</v>
      </c>
      <c r="F118" s="54">
        <f t="shared" si="6"/>
        <v>108438.74778</v>
      </c>
      <c r="H118" s="51">
        <f t="shared" si="9"/>
        <v>104.27680000000001</v>
      </c>
      <c r="I118" s="51">
        <f t="shared" si="10"/>
        <v>756.0068</v>
      </c>
    </row>
    <row r="119" spans="2:9" ht="12">
      <c r="B119" s="3">
        <v>37904</v>
      </c>
      <c r="C119" s="16" t="s">
        <v>17</v>
      </c>
      <c r="D119" s="16" t="s">
        <v>18</v>
      </c>
      <c r="E119" s="50">
        <v>125.43</v>
      </c>
      <c r="F119" s="54">
        <f t="shared" si="6"/>
        <v>20869.79598</v>
      </c>
      <c r="H119" s="51">
        <f t="shared" si="9"/>
        <v>20.068800000000003</v>
      </c>
      <c r="I119" s="51">
        <f t="shared" si="10"/>
        <v>145.49880000000002</v>
      </c>
    </row>
    <row r="120" spans="2:9" ht="12">
      <c r="B120" s="3">
        <v>37914</v>
      </c>
      <c r="C120" s="16" t="s">
        <v>16</v>
      </c>
      <c r="D120" s="16" t="s">
        <v>22</v>
      </c>
      <c r="E120" s="24">
        <v>63.83</v>
      </c>
      <c r="F120" s="53">
        <f t="shared" si="6"/>
        <v>10620.41838</v>
      </c>
      <c r="G120" s="9"/>
      <c r="H120" s="25">
        <f t="shared" si="9"/>
        <v>10.2128</v>
      </c>
      <c r="I120" s="25">
        <f t="shared" si="10"/>
        <v>74.0428</v>
      </c>
    </row>
    <row r="121" spans="2:9" ht="12">
      <c r="B121" s="3">
        <v>37917</v>
      </c>
      <c r="C121" s="16" t="s">
        <v>107</v>
      </c>
      <c r="D121" s="16" t="s">
        <v>19</v>
      </c>
      <c r="E121" s="24">
        <v>17.25</v>
      </c>
      <c r="F121" s="53">
        <f aca="true" t="shared" si="11" ref="F121:F149">E121*166.386</f>
        <v>2870.1585</v>
      </c>
      <c r="G121" s="9"/>
      <c r="H121" s="25">
        <f t="shared" si="9"/>
        <v>2.7600000000000002</v>
      </c>
      <c r="I121" s="26">
        <f t="shared" si="10"/>
        <v>20.01</v>
      </c>
    </row>
    <row r="122" spans="2:9" ht="12">
      <c r="B122" s="3">
        <v>37929</v>
      </c>
      <c r="C122" s="16" t="s">
        <v>16</v>
      </c>
      <c r="D122" s="16" t="s">
        <v>28</v>
      </c>
      <c r="E122" s="50">
        <v>4.144</v>
      </c>
      <c r="F122" s="54">
        <f t="shared" si="11"/>
        <v>689.503584</v>
      </c>
      <c r="H122" s="51">
        <f t="shared" si="9"/>
        <v>0.6630400000000001</v>
      </c>
      <c r="I122" s="52">
        <f t="shared" si="10"/>
        <v>4.807040000000001</v>
      </c>
    </row>
    <row r="123" spans="2:9" ht="12">
      <c r="B123" s="3">
        <v>37935</v>
      </c>
      <c r="C123" s="16" t="s">
        <v>90</v>
      </c>
      <c r="D123" s="16" t="s">
        <v>108</v>
      </c>
      <c r="E123" s="48">
        <v>27.78</v>
      </c>
      <c r="F123" s="53">
        <f t="shared" si="11"/>
        <v>4622.20308</v>
      </c>
      <c r="G123" s="9"/>
      <c r="H123" s="25">
        <f>E123*0.16</f>
        <v>4.4448</v>
      </c>
      <c r="I123" s="26">
        <f>E123+H123</f>
        <v>32.2248</v>
      </c>
    </row>
    <row r="124" spans="2:9" ht="12">
      <c r="B124" s="3">
        <v>37932</v>
      </c>
      <c r="C124" s="16" t="s">
        <v>20</v>
      </c>
      <c r="D124" s="16" t="s">
        <v>21</v>
      </c>
      <c r="E124" s="24">
        <v>63.39</v>
      </c>
      <c r="F124" s="53">
        <f t="shared" si="11"/>
        <v>10547.20854</v>
      </c>
      <c r="G124" s="9"/>
      <c r="H124" s="25">
        <f aca="true" t="shared" si="12" ref="H124:H149">E124*0.16</f>
        <v>10.1424</v>
      </c>
      <c r="I124" s="26">
        <f aca="true" t="shared" si="13" ref="I124:I149">E124+H124</f>
        <v>73.5324</v>
      </c>
    </row>
    <row r="125" spans="2:9" ht="12">
      <c r="B125" s="3">
        <v>37935</v>
      </c>
      <c r="C125" s="16" t="s">
        <v>17</v>
      </c>
      <c r="D125" s="16" t="s">
        <v>18</v>
      </c>
      <c r="E125" s="24">
        <v>99.38</v>
      </c>
      <c r="F125" s="53">
        <f t="shared" si="11"/>
        <v>16535.44068</v>
      </c>
      <c r="G125" s="9"/>
      <c r="H125" s="25">
        <f t="shared" si="12"/>
        <v>15.9008</v>
      </c>
      <c r="I125" s="26">
        <f t="shared" si="13"/>
        <v>115.2808</v>
      </c>
    </row>
    <row r="126" spans="2:9" ht="12">
      <c r="B126" s="3">
        <v>37945</v>
      </c>
      <c r="C126" s="16" t="s">
        <v>16</v>
      </c>
      <c r="D126" s="16" t="s">
        <v>22</v>
      </c>
      <c r="E126" s="24">
        <v>60.48</v>
      </c>
      <c r="F126" s="53">
        <f t="shared" si="11"/>
        <v>10063.02528</v>
      </c>
      <c r="G126" s="9"/>
      <c r="H126" s="25">
        <f t="shared" si="12"/>
        <v>9.6768</v>
      </c>
      <c r="I126" s="26">
        <f t="shared" si="13"/>
        <v>70.1568</v>
      </c>
    </row>
    <row r="127" spans="2:9" ht="12">
      <c r="B127" s="3">
        <v>37952</v>
      </c>
      <c r="C127" s="16" t="s">
        <v>109</v>
      </c>
      <c r="D127" s="16" t="s">
        <v>106</v>
      </c>
      <c r="E127" s="24">
        <v>641.38</v>
      </c>
      <c r="F127" s="53">
        <f t="shared" si="11"/>
        <v>106716.65268</v>
      </c>
      <c r="G127" s="9"/>
      <c r="H127" s="25">
        <f t="shared" si="12"/>
        <v>102.6208</v>
      </c>
      <c r="I127" s="26">
        <f t="shared" si="13"/>
        <v>744.0008</v>
      </c>
    </row>
    <row r="128" spans="2:9" ht="12">
      <c r="B128" s="3">
        <v>37953</v>
      </c>
      <c r="C128" s="16" t="s">
        <v>14</v>
      </c>
      <c r="D128" s="16" t="s">
        <v>108</v>
      </c>
      <c r="E128" s="24">
        <v>45.47</v>
      </c>
      <c r="F128" s="53">
        <f t="shared" si="11"/>
        <v>7565.571419999999</v>
      </c>
      <c r="G128" s="9"/>
      <c r="H128" s="25">
        <f t="shared" si="12"/>
        <v>7.2752</v>
      </c>
      <c r="I128" s="26">
        <f t="shared" si="13"/>
        <v>52.7452</v>
      </c>
    </row>
    <row r="129" spans="2:9" ht="12">
      <c r="B129" s="3">
        <v>37957</v>
      </c>
      <c r="C129" s="16" t="s">
        <v>110</v>
      </c>
      <c r="D129" s="16" t="s">
        <v>112</v>
      </c>
      <c r="E129" s="24">
        <v>21.72</v>
      </c>
      <c r="F129" s="53">
        <f t="shared" si="11"/>
        <v>3613.9039199999997</v>
      </c>
      <c r="G129" s="9"/>
      <c r="H129" s="25">
        <f t="shared" si="12"/>
        <v>3.4752</v>
      </c>
      <c r="I129" s="26">
        <f t="shared" si="13"/>
        <v>25.1952</v>
      </c>
    </row>
    <row r="130" spans="2:9" ht="12">
      <c r="B130" s="3">
        <v>37957</v>
      </c>
      <c r="C130" s="16" t="s">
        <v>111</v>
      </c>
      <c r="D130" s="16"/>
      <c r="E130" s="24">
        <v>10.86</v>
      </c>
      <c r="F130" s="53">
        <f t="shared" si="11"/>
        <v>1806.9519599999999</v>
      </c>
      <c r="G130" s="9"/>
      <c r="H130" s="25">
        <f t="shared" si="12"/>
        <v>1.7376</v>
      </c>
      <c r="I130" s="26">
        <f t="shared" si="13"/>
        <v>12.5976</v>
      </c>
    </row>
    <row r="131" spans="2:9" ht="12">
      <c r="B131" s="3">
        <v>37966</v>
      </c>
      <c r="C131" s="16" t="s">
        <v>113</v>
      </c>
      <c r="D131" s="16" t="s">
        <v>19</v>
      </c>
      <c r="E131" s="24">
        <v>109.81</v>
      </c>
      <c r="F131" s="53">
        <f t="shared" si="11"/>
        <v>18270.84666</v>
      </c>
      <c r="G131" s="9"/>
      <c r="H131" s="25">
        <f t="shared" si="12"/>
        <v>17.5696</v>
      </c>
      <c r="I131" s="26">
        <f t="shared" si="13"/>
        <v>127.37960000000001</v>
      </c>
    </row>
    <row r="132" spans="2:9" ht="12">
      <c r="B132" s="3">
        <v>37966</v>
      </c>
      <c r="C132" s="16" t="s">
        <v>114</v>
      </c>
      <c r="D132" s="16" t="s">
        <v>19</v>
      </c>
      <c r="E132" s="24">
        <v>116.19</v>
      </c>
      <c r="F132" s="53">
        <f t="shared" si="11"/>
        <v>19332.389339999998</v>
      </c>
      <c r="G132" s="9"/>
      <c r="H132" s="25">
        <f t="shared" si="12"/>
        <v>18.5904</v>
      </c>
      <c r="I132" s="26">
        <f t="shared" si="13"/>
        <v>134.7804</v>
      </c>
    </row>
    <row r="133" spans="2:10" ht="12.75">
      <c r="B133" s="3">
        <v>37970</v>
      </c>
      <c r="C133" s="16" t="s">
        <v>115</v>
      </c>
      <c r="D133" s="16" t="s">
        <v>116</v>
      </c>
      <c r="E133" s="24">
        <v>600</v>
      </c>
      <c r="F133" s="53">
        <f t="shared" si="11"/>
        <v>99831.59999999999</v>
      </c>
      <c r="G133" s="9"/>
      <c r="H133" s="25">
        <f t="shared" si="12"/>
        <v>96</v>
      </c>
      <c r="I133" s="26">
        <f>E133+H133-J133</f>
        <v>654</v>
      </c>
      <c r="J133" s="57">
        <v>42</v>
      </c>
    </row>
    <row r="134" spans="2:9" ht="12">
      <c r="B134" s="3">
        <v>37975</v>
      </c>
      <c r="C134" s="16" t="s">
        <v>16</v>
      </c>
      <c r="D134" s="16" t="s">
        <v>22</v>
      </c>
      <c r="E134" s="24">
        <v>65.41</v>
      </c>
      <c r="F134" s="53">
        <f t="shared" si="11"/>
        <v>10883.30826</v>
      </c>
      <c r="G134" s="9"/>
      <c r="H134" s="25">
        <f t="shared" si="12"/>
        <v>10.4656</v>
      </c>
      <c r="I134" s="26">
        <f t="shared" si="13"/>
        <v>75.87559999999999</v>
      </c>
    </row>
    <row r="135" spans="2:9" ht="12">
      <c r="B135" s="3">
        <v>37965</v>
      </c>
      <c r="C135" s="16" t="s">
        <v>17</v>
      </c>
      <c r="D135" s="16" t="s">
        <v>18</v>
      </c>
      <c r="E135" s="24">
        <v>104.57</v>
      </c>
      <c r="F135" s="53">
        <f t="shared" si="11"/>
        <v>17398.98402</v>
      </c>
      <c r="G135" s="9"/>
      <c r="H135" s="25">
        <f t="shared" si="12"/>
        <v>16.731199999999998</v>
      </c>
      <c r="I135" s="26">
        <f t="shared" si="13"/>
        <v>121.3012</v>
      </c>
    </row>
    <row r="136" spans="2:9" ht="12">
      <c r="B136" s="3">
        <v>37972</v>
      </c>
      <c r="C136" s="16" t="s">
        <v>117</v>
      </c>
      <c r="D136" s="16" t="s">
        <v>19</v>
      </c>
      <c r="E136" s="24">
        <v>147.18</v>
      </c>
      <c r="F136" s="53">
        <f t="shared" si="11"/>
        <v>24488.69148</v>
      </c>
      <c r="G136" s="9"/>
      <c r="H136" s="25">
        <f>E136*0.16</f>
        <v>23.5488</v>
      </c>
      <c r="I136" s="26">
        <f>E136+H136</f>
        <v>170.7288</v>
      </c>
    </row>
    <row r="137" spans="2:9" ht="12">
      <c r="B137" s="3">
        <v>37978</v>
      </c>
      <c r="C137" s="16" t="s">
        <v>118</v>
      </c>
      <c r="D137" s="16" t="s">
        <v>119</v>
      </c>
      <c r="E137" s="24">
        <v>560.7</v>
      </c>
      <c r="F137" s="53">
        <f t="shared" si="11"/>
        <v>93292.6302</v>
      </c>
      <c r="G137" s="9"/>
      <c r="H137" s="25">
        <f>E137*0.16</f>
        <v>89.712</v>
      </c>
      <c r="I137" s="26">
        <f>E137+H137</f>
        <v>650.412</v>
      </c>
    </row>
    <row r="138" spans="2:11" ht="12">
      <c r="B138" s="3"/>
      <c r="C138" s="16"/>
      <c r="D138" s="16"/>
      <c r="E138" s="24"/>
      <c r="F138" s="53">
        <f t="shared" si="11"/>
        <v>0</v>
      </c>
      <c r="G138" s="9"/>
      <c r="H138" s="25">
        <f>E138*0.16</f>
        <v>0</v>
      </c>
      <c r="I138" s="26">
        <f>E138+H138</f>
        <v>0</v>
      </c>
      <c r="K138">
        <f>SUM(J118:J149)</f>
        <v>42</v>
      </c>
    </row>
    <row r="139" spans="2:9" ht="12">
      <c r="B139" s="3"/>
      <c r="C139" s="16"/>
      <c r="D139" s="16"/>
      <c r="E139" s="24"/>
      <c r="F139" s="53">
        <f t="shared" si="11"/>
        <v>0</v>
      </c>
      <c r="G139" s="9"/>
      <c r="H139" s="25">
        <f>E139*0.16</f>
        <v>0</v>
      </c>
      <c r="I139" s="26">
        <f>E139+H139</f>
        <v>0</v>
      </c>
    </row>
    <row r="140" spans="2:12" ht="12.75">
      <c r="B140" s="3"/>
      <c r="C140" s="16"/>
      <c r="D140" s="16"/>
      <c r="E140" s="24"/>
      <c r="F140" s="53">
        <f t="shared" si="11"/>
        <v>0</v>
      </c>
      <c r="G140" s="9"/>
      <c r="H140" s="25">
        <f t="shared" si="12"/>
        <v>0</v>
      </c>
      <c r="I140" s="26">
        <f t="shared" si="13"/>
        <v>0</v>
      </c>
      <c r="K140" s="10" t="s">
        <v>13</v>
      </c>
      <c r="L140" s="12"/>
    </row>
    <row r="141" spans="2:12" ht="12">
      <c r="B141" s="3"/>
      <c r="C141" s="16"/>
      <c r="D141" s="16"/>
      <c r="E141" s="24"/>
      <c r="F141" s="53">
        <f t="shared" si="11"/>
        <v>0</v>
      </c>
      <c r="G141" s="9"/>
      <c r="H141" s="25">
        <f>E141*0.16</f>
        <v>0</v>
      </c>
      <c r="I141" s="26">
        <f>E141+H141</f>
        <v>0</v>
      </c>
      <c r="K141" s="11" t="s">
        <v>8</v>
      </c>
      <c r="L141" s="11" t="s">
        <v>9</v>
      </c>
    </row>
    <row r="142" spans="2:12" ht="12">
      <c r="B142" s="3"/>
      <c r="C142" s="16"/>
      <c r="D142" s="16"/>
      <c r="E142" s="24"/>
      <c r="F142" s="53">
        <f t="shared" si="11"/>
        <v>0</v>
      </c>
      <c r="G142" s="9"/>
      <c r="H142" s="25">
        <f>E142*0.16</f>
        <v>0</v>
      </c>
      <c r="I142" s="26">
        <f>E142+H142</f>
        <v>0</v>
      </c>
      <c r="K142" s="27">
        <f>SUM(E118:E138)</f>
        <v>3536.7039999999997</v>
      </c>
      <c r="L142" s="27">
        <f>SUM(H118:H149)</f>
        <v>565.8726399999998</v>
      </c>
    </row>
    <row r="143" spans="2:12" ht="18">
      <c r="B143" s="3"/>
      <c r="C143" s="16"/>
      <c r="D143" s="16"/>
      <c r="E143" s="24"/>
      <c r="F143" s="53">
        <f t="shared" si="11"/>
        <v>0</v>
      </c>
      <c r="G143" s="9"/>
      <c r="H143" s="25">
        <f>E143*0.16</f>
        <v>0</v>
      </c>
      <c r="I143" s="26">
        <f>E143+H143</f>
        <v>0</v>
      </c>
      <c r="K143" s="21"/>
      <c r="L143" s="22"/>
    </row>
    <row r="144" spans="2:12" ht="18">
      <c r="B144" s="3"/>
      <c r="C144" s="16"/>
      <c r="D144" s="16"/>
      <c r="E144" s="24"/>
      <c r="F144" s="53">
        <f t="shared" si="11"/>
        <v>0</v>
      </c>
      <c r="G144" s="9"/>
      <c r="H144" s="25">
        <f>E144*0.16</f>
        <v>0</v>
      </c>
      <c r="I144" s="26">
        <f>E144+H144</f>
        <v>0</v>
      </c>
      <c r="K144" s="29">
        <f>SUM(K35:K142)</f>
        <v>12741.758</v>
      </c>
      <c r="L144" s="30">
        <f>SUM(L35:L142)</f>
        <v>1951.1124799999998</v>
      </c>
    </row>
    <row r="145" spans="2:9" ht="12">
      <c r="B145" s="3"/>
      <c r="C145" s="16"/>
      <c r="D145" s="16"/>
      <c r="E145" s="24"/>
      <c r="F145" s="53"/>
      <c r="G145" s="9"/>
      <c r="H145" s="25"/>
      <c r="I145" s="26"/>
    </row>
    <row r="146" spans="2:9" ht="12">
      <c r="B146" s="3"/>
      <c r="C146" s="16"/>
      <c r="D146" s="16"/>
      <c r="E146" s="24"/>
      <c r="F146" s="53"/>
      <c r="G146" s="9"/>
      <c r="H146" s="25"/>
      <c r="I146" s="26"/>
    </row>
    <row r="147" spans="2:9" ht="12">
      <c r="B147" s="3"/>
      <c r="C147" s="16"/>
      <c r="D147" s="16"/>
      <c r="E147" s="24">
        <v>0</v>
      </c>
      <c r="F147" s="53">
        <f t="shared" si="11"/>
        <v>0</v>
      </c>
      <c r="G147" s="9"/>
      <c r="H147" s="25">
        <f>E147*0.16</f>
        <v>0</v>
      </c>
      <c r="I147" s="26">
        <f>E147+H147</f>
        <v>0</v>
      </c>
    </row>
    <row r="148" spans="2:9" ht="12">
      <c r="B148" s="3"/>
      <c r="C148" s="16"/>
      <c r="D148" s="16"/>
      <c r="E148" s="24">
        <v>0</v>
      </c>
      <c r="F148" s="53">
        <f t="shared" si="11"/>
        <v>0</v>
      </c>
      <c r="G148" s="9"/>
      <c r="H148" s="25">
        <f>E148*0.16</f>
        <v>0</v>
      </c>
      <c r="I148" s="26">
        <f>E148+H148</f>
        <v>0</v>
      </c>
    </row>
    <row r="149" spans="2:9" ht="12">
      <c r="B149" s="3"/>
      <c r="E149" s="24"/>
      <c r="F149" s="53">
        <f t="shared" si="11"/>
        <v>0</v>
      </c>
      <c r="G149" s="9"/>
      <c r="H149" s="25">
        <f t="shared" si="12"/>
        <v>0</v>
      </c>
      <c r="I149" s="26">
        <f t="shared" si="13"/>
        <v>0</v>
      </c>
    </row>
    <row r="150" ht="12">
      <c r="F150" s="32"/>
    </row>
    <row r="151" spans="5:9" ht="15">
      <c r="E151" s="28">
        <f>SUM(E4:E150)</f>
        <v>12699.757999999998</v>
      </c>
      <c r="F151" s="33">
        <f>SUM(F4:F150)</f>
        <v>2113061.9345880006</v>
      </c>
      <c r="G151" s="4"/>
      <c r="H151" s="28">
        <f>SUM(H4:H150)</f>
        <v>1951.1124799999996</v>
      </c>
      <c r="I151" s="28">
        <f>SUM(I4:I150)</f>
        <v>14608.870479999996</v>
      </c>
    </row>
  </sheetData>
  <printOptions/>
  <pageMargins left="0.75" right="0.75" top="1" bottom="1" header="0" footer="0"/>
  <pageSetup fitToHeight="1" fitToWidth="1" horizontalDpi="300" verticalDpi="300" orientation="portrait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cp:lastPrinted>2005-06-21T15:59:42Z</cp:lastPrinted>
  <dcterms:created xsi:type="dcterms:W3CDTF">2000-05-12T12:07:15Z</dcterms:created>
  <dcterms:modified xsi:type="dcterms:W3CDTF">2005-06-21T15:59:59Z</dcterms:modified>
  <cp:category/>
  <cp:version/>
  <cp:contentType/>
  <cp:contentStatus/>
</cp:coreProperties>
</file>