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150" windowWidth="9420" windowHeight="87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<sst xmlns="http://schemas.openxmlformats.org/spreadsheetml/2006/main" count="319" uniqueCount="191">
  <si>
    <t>FECHA</t>
  </si>
  <si>
    <t>CONCEPTO</t>
  </si>
  <si>
    <t>BASE IMP.</t>
  </si>
  <si>
    <t>TIPO IVA.</t>
  </si>
  <si>
    <t xml:space="preserve">TOTAL </t>
  </si>
  <si>
    <t>IVA</t>
  </si>
  <si>
    <t>EMPRESA</t>
  </si>
  <si>
    <t>1T</t>
  </si>
  <si>
    <t>b.imponible</t>
  </si>
  <si>
    <t>i.v.a. Deducible</t>
  </si>
  <si>
    <t>REG.</t>
  </si>
  <si>
    <t>2T</t>
  </si>
  <si>
    <t>3T</t>
  </si>
  <si>
    <t>4T</t>
  </si>
  <si>
    <t>pesetas</t>
  </si>
  <si>
    <t>publicidad paginas salmon</t>
  </si>
  <si>
    <t>camara comercio valencia</t>
  </si>
  <si>
    <t>alquiler vehiculo</t>
  </si>
  <si>
    <t>vook rent a car, s.l.</t>
  </si>
  <si>
    <t>papeleria 05-012</t>
  </si>
  <si>
    <t>lineas papeleria tecnica, s.l.</t>
  </si>
  <si>
    <t>telefonia movil</t>
  </si>
  <si>
    <t>amena</t>
  </si>
  <si>
    <t>electricidad despacho</t>
  </si>
  <si>
    <t>iberdrola</t>
  </si>
  <si>
    <t xml:space="preserve">aportación por cfo </t>
  </si>
  <si>
    <t>ctav</t>
  </si>
  <si>
    <t>aportación por 05-012</t>
  </si>
  <si>
    <t>reparación a/a despacho</t>
  </si>
  <si>
    <t>ambiente ingenieria, s.l.</t>
  </si>
  <si>
    <t>telefonia fija despacho</t>
  </si>
  <si>
    <t>ono</t>
  </si>
  <si>
    <t>recambios coche</t>
  </si>
  <si>
    <t>top recambios, s.l.</t>
  </si>
  <si>
    <t>cámara fotográfica digital</t>
  </si>
  <si>
    <t>jump s.l.</t>
  </si>
  <si>
    <t>aportación colegio cfo 03-006</t>
  </si>
  <si>
    <t xml:space="preserve">consumibles </t>
  </si>
  <si>
    <t>invertoga</t>
  </si>
  <si>
    <t>libros</t>
  </si>
  <si>
    <t>fnac españa s.a.</t>
  </si>
  <si>
    <t>suministros papeleria</t>
  </si>
  <si>
    <t>peam</t>
  </si>
  <si>
    <t>brother mfc-7820N</t>
  </si>
  <si>
    <t>procedimientos uno, s.l.</t>
  </si>
  <si>
    <t>cuota colegial 2006</t>
  </si>
  <si>
    <t>coacv</t>
  </si>
  <si>
    <t>asesores de empresas g3, s.l.</t>
  </si>
  <si>
    <t>alquiler telefono de telefonica</t>
  </si>
  <si>
    <t>telefonica</t>
  </si>
  <si>
    <t>reprografia ene 06</t>
  </si>
  <si>
    <t>reprografia b&amp;v s.l.</t>
  </si>
  <si>
    <t>aportación colegio por 06-002</t>
  </si>
  <si>
    <t>comida</t>
  </si>
  <si>
    <t>el tronco segoviano</t>
  </si>
  <si>
    <t>suministros imprenta</t>
  </si>
  <si>
    <t>imprenta rápida llorens,s.l.</t>
  </si>
  <si>
    <t>aportación colegio por cfo 02-023</t>
  </si>
  <si>
    <t>comida profesional</t>
  </si>
  <si>
    <t>casa rafa, s.l.</t>
  </si>
  <si>
    <t>papeleria</t>
  </si>
  <si>
    <t>peam suministros informaticos, s.l.</t>
  </si>
  <si>
    <t>reprografia feb 06</t>
  </si>
  <si>
    <t>reprografia mar 06</t>
  </si>
  <si>
    <t>publicidad</t>
  </si>
  <si>
    <t>qdq media, s.a.</t>
  </si>
  <si>
    <t>aportación colegio por c/ belen</t>
  </si>
  <si>
    <t>asesoriamiento marzo</t>
  </si>
  <si>
    <t>asesores de empresas G3, s.l.</t>
  </si>
  <si>
    <t>asesoria febrero</t>
  </si>
  <si>
    <t>comida empresa</t>
  </si>
  <si>
    <t>ordenador</t>
  </si>
  <si>
    <t>la pcera</t>
  </si>
  <si>
    <t>monitor tft</t>
  </si>
  <si>
    <t>media markt</t>
  </si>
  <si>
    <t>revista inmobiliaria</t>
  </si>
  <si>
    <t>difusión juridica y temas de actualidad, s.a</t>
  </si>
  <si>
    <t>aportación colegio por ebss c/belen</t>
  </si>
  <si>
    <t>asesoramiento abril</t>
  </si>
  <si>
    <t>aportación colegio por cfo 04-005</t>
  </si>
  <si>
    <t>aportación colegio por cfo 04-005-urb</t>
  </si>
  <si>
    <t>varios telefonia</t>
  </si>
  <si>
    <t>mesa despacho</t>
  </si>
  <si>
    <t>estanterias enrique sanchis s.l.</t>
  </si>
  <si>
    <t>chapas colores despacho nuevo</t>
  </si>
  <si>
    <t>europerfil</t>
  </si>
  <si>
    <t>material electrico para oficina</t>
  </si>
  <si>
    <t>leroy merlin</t>
  </si>
  <si>
    <t>material informatico</t>
  </si>
  <si>
    <t>aportación por 06-c02</t>
  </si>
  <si>
    <t>consumibles impresoras</t>
  </si>
  <si>
    <t>invertoga s.l.</t>
  </si>
  <si>
    <t>asesoramiento mayo</t>
  </si>
  <si>
    <t>aportación ctav con correo 2006</t>
  </si>
  <si>
    <t>aportación por 06-c03</t>
  </si>
  <si>
    <t>reprografia mayo 06</t>
  </si>
  <si>
    <t>reprografia abril 06</t>
  </si>
  <si>
    <t>parket dspacho san vicente</t>
  </si>
  <si>
    <t>aldaya trade and industry s.l.</t>
  </si>
  <si>
    <t>documentación cte (boe)</t>
  </si>
  <si>
    <t>asesoramiento junio</t>
  </si>
  <si>
    <t xml:space="preserve">tablero contrachapado </t>
  </si>
  <si>
    <t>leroy merlin massanassa</t>
  </si>
  <si>
    <t>rotulación en despacho s. Vicente</t>
  </si>
  <si>
    <t>rotulos zarpe</t>
  </si>
  <si>
    <t>aportación por 06-004</t>
  </si>
  <si>
    <t>vidrios en san vicente</t>
  </si>
  <si>
    <t>vidretur s.l.</t>
  </si>
  <si>
    <t>carteleria</t>
  </si>
  <si>
    <t>graficas quattro</t>
  </si>
  <si>
    <t>telefonia despacho san vicente</t>
  </si>
  <si>
    <t>informatica</t>
  </si>
  <si>
    <t>pccity</t>
  </si>
  <si>
    <t>asesoramiento agosto</t>
  </si>
  <si>
    <t>alquiler furgoneta mudanza</t>
  </si>
  <si>
    <t>globalia automoviles, s.l.</t>
  </si>
  <si>
    <t>electricidad san vicente</t>
  </si>
  <si>
    <t>media markt alfafar s.a.</t>
  </si>
  <si>
    <t>herramiento despacho</t>
  </si>
  <si>
    <t>invertoga, s.l.</t>
  </si>
  <si>
    <t>aportación por ebss 05-009</t>
  </si>
  <si>
    <t>arregos en techo san vicente</t>
  </si>
  <si>
    <t>sistesul, s.l.</t>
  </si>
  <si>
    <t>aportación por 05-006</t>
  </si>
  <si>
    <t>anuncio en la razon</t>
  </si>
  <si>
    <t>ediciones horo, s.l.</t>
  </si>
  <si>
    <t>articulos decoración despacho</t>
  </si>
  <si>
    <t>swancero, s.l. Casa</t>
  </si>
  <si>
    <t>pantalla manual proyección</t>
  </si>
  <si>
    <t>softworld, s.l.</t>
  </si>
  <si>
    <t>stors enrollables</t>
  </si>
  <si>
    <t>ramón bordería blasco</t>
  </si>
  <si>
    <t>asesoriamiento septiembre</t>
  </si>
  <si>
    <t>material reparaciones despacho</t>
  </si>
  <si>
    <t>orange</t>
  </si>
  <si>
    <t>camara comercio</t>
  </si>
  <si>
    <t>ordenador portatil</t>
  </si>
  <si>
    <t>media markt alfafar</t>
  </si>
  <si>
    <t>material de ventas</t>
  </si>
  <si>
    <t>mypixmania.com</t>
  </si>
  <si>
    <t>telefonia fija</t>
  </si>
  <si>
    <t>fraser</t>
  </si>
  <si>
    <t>cena de empresa</t>
  </si>
  <si>
    <t>recoma s.l.</t>
  </si>
  <si>
    <t>librería ingenieria y arte, s.l.</t>
  </si>
  <si>
    <t>libros - gastos de envio</t>
  </si>
  <si>
    <t>libro ordenes 02-019</t>
  </si>
  <si>
    <t>tableta digital</t>
  </si>
  <si>
    <t>asesoramiento octubre</t>
  </si>
  <si>
    <t>decoración despacho</t>
  </si>
  <si>
    <t>verdecora</t>
  </si>
  <si>
    <t>envio mailing marketing</t>
  </si>
  <si>
    <t>correos</t>
  </si>
  <si>
    <t>desplazamiento a barcelona</t>
  </si>
  <si>
    <t>h10 marina barcelona</t>
  </si>
  <si>
    <t>sofware</t>
  </si>
  <si>
    <t>share it!</t>
  </si>
  <si>
    <t>compesación gastos acto clausura</t>
  </si>
  <si>
    <t>telefonia fija san vicente</t>
  </si>
  <si>
    <t>armario para la oficina</t>
  </si>
  <si>
    <t>centros comerciales carrefour</t>
  </si>
  <si>
    <t>telefonia fija despacho cadiz 92</t>
  </si>
  <si>
    <t>liquidación reprografia</t>
  </si>
  <si>
    <t>reprografia b&amp;v, s.l.</t>
  </si>
  <si>
    <t>electricidad despacho cadiz 92</t>
  </si>
  <si>
    <t>aportación colegio por 06-C02-certi</t>
  </si>
  <si>
    <t>master de estructuras</t>
  </si>
  <si>
    <t>zigurat consultoria de formación tecnica, s.l.</t>
  </si>
  <si>
    <t>licencia cype y gestion</t>
  </si>
  <si>
    <t>asesoramiento noviembre</t>
  </si>
  <si>
    <t>pintura despacho san vicente</t>
  </si>
  <si>
    <t>algarra soriano s.l.</t>
  </si>
  <si>
    <t>socarrats regalo promocional</t>
  </si>
  <si>
    <t>isabel gimeno mengual</t>
  </si>
  <si>
    <t>revision motocicleta</t>
  </si>
  <si>
    <t>bimova, s.a.</t>
  </si>
  <si>
    <t>publicidad en camara valencia</t>
  </si>
  <si>
    <t>camara valencia</t>
  </si>
  <si>
    <t>asistencia en inauguración despacho</t>
  </si>
  <si>
    <t>j.miguel vicent</t>
  </si>
  <si>
    <t>material para despacho</t>
  </si>
  <si>
    <t>tovsi, s.a.</t>
  </si>
  <si>
    <t>tayre</t>
  </si>
  <si>
    <t>aportación colegio por 06-004-edif</t>
  </si>
  <si>
    <t>telefonia fija despacho san vicente</t>
  </si>
  <si>
    <t>logotipo en despacho san vicente</t>
  </si>
  <si>
    <t>rotulos zarpe, s.l.</t>
  </si>
  <si>
    <t>angulos aluminio despacho</t>
  </si>
  <si>
    <t>antonio reche barrachina</t>
  </si>
  <si>
    <t>tpi paginas amarillas, s.a.</t>
  </si>
  <si>
    <t>reprografia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</si>
</sst>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_p_t_a"/>
    <numFmt numFmtId="181" formatCode="_-* #,##0.00\ [$€-1]_-;\-* #,##0.00\ [$€-1]_-;_-* &quot;-&quot;??\ [$€-1]_-"/>
    <numFmt numFmtId="182" formatCode="_-* #,##0.00\ [$€-1]_-;\-* #,##0.00\ [$€-1]_-;_-* &quot;-&quot;??\ [$€-1]_-;_-@_-"/>
    <numFmt numFmtId="183" formatCode="[$€-2]\ #,##0.00"/>
    <numFmt numFmtId="184" formatCode="#,##0\ &quot;pta&quot;"/>
    <numFmt numFmtId="185" formatCode="#,##0_ ;\-#,##0\ "/>
    <numFmt numFmtId="186" formatCode="#,##0.00_ ;\-#,##0.00\ "/>
    <numFmt numFmtId="187" formatCode="#,##0.00\ [$€-1];\-#,##0.00\ [$€-1]"/>
    <numFmt numFmtId="188" formatCode="[$€-2]\ #,##0.00;\-[$€-2]\ #,##0.00"/>
    <numFmt numFmtId="189" formatCode="#\ &quot;pta&quot;"/>
    <numFmt numFmtId="190" formatCode="#,##0.00\ [$€-1];[Red]#,##0.00\ [$€-1]"/>
  </numFmts>
  <fonts count="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2" fontId="1" fillId="0" borderId="1" xfId="19" applyFont="1" applyBorder="1" applyAlignment="1">
      <alignment horizontal="center"/>
    </xf>
    <xf numFmtId="42" fontId="3" fillId="0" borderId="0" xfId="19" applyFont="1" applyBorder="1" applyAlignment="1">
      <alignment horizontal="right"/>
    </xf>
    <xf numFmtId="0" fontId="3" fillId="0" borderId="0" xfId="0" applyFont="1" applyAlignment="1">
      <alignment horizontal="right"/>
    </xf>
    <xf numFmtId="184" fontId="1" fillId="0" borderId="0" xfId="19" applyNumberFormat="1" applyFont="1" applyAlignment="1">
      <alignment horizontal="right"/>
    </xf>
    <xf numFmtId="189" fontId="3" fillId="0" borderId="0" xfId="19" applyNumberFormat="1" applyFont="1" applyBorder="1" applyAlignment="1">
      <alignment horizontal="right"/>
    </xf>
    <xf numFmtId="2" fontId="0" fillId="0" borderId="0" xfId="0" applyNumberFormat="1" applyAlignment="1">
      <alignment/>
    </xf>
    <xf numFmtId="14" fontId="0" fillId="3" borderId="0" xfId="0" applyNumberFormat="1" applyFill="1" applyAlignment="1">
      <alignment/>
    </xf>
    <xf numFmtId="0" fontId="0" fillId="3" borderId="0" xfId="0" applyFill="1" applyBorder="1" applyAlignment="1">
      <alignment/>
    </xf>
    <xf numFmtId="42" fontId="3" fillId="3" borderId="0" xfId="19" applyFont="1" applyFill="1" applyBorder="1" applyAlignment="1">
      <alignment horizontal="right"/>
    </xf>
    <xf numFmtId="3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182" fontId="0" fillId="3" borderId="0" xfId="0" applyNumberFormat="1" applyFill="1" applyAlignment="1">
      <alignment/>
    </xf>
    <xf numFmtId="14" fontId="0" fillId="4" borderId="3" xfId="0" applyNumberFormat="1" applyFill="1" applyBorder="1" applyAlignment="1">
      <alignment/>
    </xf>
    <xf numFmtId="0" fontId="0" fillId="4" borderId="3" xfId="0" applyFill="1" applyBorder="1" applyAlignment="1">
      <alignment/>
    </xf>
    <xf numFmtId="3" fontId="3" fillId="4" borderId="3" xfId="0" applyNumberFormat="1" applyFont="1" applyFill="1" applyBorder="1" applyAlignment="1">
      <alignment horizontal="right"/>
    </xf>
    <xf numFmtId="3" fontId="0" fillId="4" borderId="3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4" borderId="4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14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42" fontId="3" fillId="4" borderId="0" xfId="19" applyFont="1" applyFill="1" applyBorder="1" applyAlignment="1">
      <alignment horizontal="right"/>
    </xf>
    <xf numFmtId="3" fontId="0" fillId="4" borderId="0" xfId="0" applyNumberFormat="1" applyFill="1" applyBorder="1" applyAlignment="1">
      <alignment/>
    </xf>
    <xf numFmtId="5" fontId="3" fillId="4" borderId="0" xfId="19" applyNumberFormat="1" applyFont="1" applyFill="1" applyBorder="1" applyAlignment="1">
      <alignment horizontal="right"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14" fontId="0" fillId="4" borderId="0" xfId="0" applyNumberFormat="1" applyFill="1" applyAlignment="1">
      <alignment/>
    </xf>
    <xf numFmtId="14" fontId="0" fillId="5" borderId="0" xfId="0" applyNumberFormat="1" applyFill="1" applyAlignment="1">
      <alignment/>
    </xf>
    <xf numFmtId="0" fontId="0" fillId="5" borderId="0" xfId="0" applyFill="1" applyBorder="1" applyAlignment="1">
      <alignment/>
    </xf>
    <xf numFmtId="189" fontId="3" fillId="5" borderId="0" xfId="0" applyNumberFormat="1" applyFont="1" applyFill="1" applyAlignment="1">
      <alignment horizontal="right"/>
    </xf>
    <xf numFmtId="0" fontId="0" fillId="5" borderId="0" xfId="0" applyFill="1" applyAlignment="1">
      <alignment/>
    </xf>
    <xf numFmtId="189" fontId="3" fillId="5" borderId="0" xfId="19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/>
    </xf>
    <xf numFmtId="4" fontId="5" fillId="5" borderId="0" xfId="0" applyNumberFormat="1" applyFont="1" applyFill="1" applyAlignment="1">
      <alignment/>
    </xf>
    <xf numFmtId="182" fontId="4" fillId="5" borderId="0" xfId="0" applyNumberFormat="1" applyFont="1" applyFill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183" fontId="2" fillId="5" borderId="7" xfId="0" applyNumberFormat="1" applyFont="1" applyFill="1" applyBorder="1" applyAlignment="1">
      <alignment/>
    </xf>
    <xf numFmtId="183" fontId="2" fillId="5" borderId="8" xfId="0" applyNumberFormat="1" applyFont="1" applyFill="1" applyBorder="1" applyAlignment="1">
      <alignment/>
    </xf>
    <xf numFmtId="189" fontId="3" fillId="3" borderId="0" xfId="19" applyNumberFormat="1" applyFont="1" applyFill="1" applyBorder="1" applyAlignment="1">
      <alignment horizontal="right"/>
    </xf>
    <xf numFmtId="4" fontId="5" fillId="3" borderId="0" xfId="0" applyNumberFormat="1" applyFont="1" applyFill="1" applyAlignment="1">
      <alignment/>
    </xf>
    <xf numFmtId="189" fontId="3" fillId="3" borderId="0" xfId="0" applyNumberFormat="1" applyFont="1" applyFill="1" applyAlignment="1">
      <alignment horizontal="right"/>
    </xf>
    <xf numFmtId="14" fontId="0" fillId="6" borderId="0" xfId="0" applyNumberFormat="1" applyFont="1" applyFill="1" applyAlignment="1">
      <alignment/>
    </xf>
    <xf numFmtId="0" fontId="0" fillId="6" borderId="0" xfId="0" applyFont="1" applyFill="1" applyBorder="1" applyAlignment="1">
      <alignment/>
    </xf>
    <xf numFmtId="189" fontId="0" fillId="6" borderId="0" xfId="0" applyNumberFormat="1" applyFont="1" applyFill="1" applyAlignment="1">
      <alignment horizontal="right"/>
    </xf>
    <xf numFmtId="0" fontId="0" fillId="6" borderId="0" xfId="0" applyFont="1" applyFill="1" applyAlignment="1">
      <alignment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4" borderId="3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4" fontId="0" fillId="4" borderId="0" xfId="15" applyNumberFormat="1" applyFont="1" applyFill="1" applyBorder="1" applyAlignment="1">
      <alignment/>
    </xf>
    <xf numFmtId="4" fontId="0" fillId="0" borderId="0" xfId="15" applyNumberFormat="1" applyBorder="1" applyAlignment="1">
      <alignment/>
    </xf>
    <xf numFmtId="4" fontId="0" fillId="3" borderId="0" xfId="15" applyNumberFormat="1" applyFill="1" applyBorder="1" applyAlignment="1">
      <alignment/>
    </xf>
    <xf numFmtId="4" fontId="0" fillId="3" borderId="0" xfId="15" applyNumberFormat="1" applyFont="1" applyFill="1" applyBorder="1" applyAlignment="1">
      <alignment/>
    </xf>
    <xf numFmtId="4" fontId="0" fillId="6" borderId="0" xfId="15" applyNumberFormat="1" applyFont="1" applyFill="1" applyBorder="1" applyAlignment="1">
      <alignment/>
    </xf>
    <xf numFmtId="4" fontId="0" fillId="0" borderId="0" xfId="15" applyNumberFormat="1" applyFont="1" applyFill="1" applyBorder="1" applyAlignment="1">
      <alignment/>
    </xf>
    <xf numFmtId="4" fontId="0" fillId="5" borderId="0" xfId="15" applyNumberFormat="1" applyFont="1" applyFill="1" applyBorder="1" applyAlignment="1">
      <alignment/>
    </xf>
    <xf numFmtId="4" fontId="0" fillId="5" borderId="0" xfId="15" applyNumberFormat="1" applyFill="1" applyBorder="1" applyAlignment="1">
      <alignment/>
    </xf>
    <xf numFmtId="4" fontId="1" fillId="0" borderId="0" xfId="0" applyNumberFormat="1" applyFont="1" applyAlignment="1">
      <alignment/>
    </xf>
    <xf numFmtId="14" fontId="0" fillId="4" borderId="5" xfId="0" applyNumberFormat="1" applyFill="1" applyBorder="1" applyAlignment="1">
      <alignment/>
    </xf>
    <xf numFmtId="4" fontId="1" fillId="0" borderId="9" xfId="0" applyNumberFormat="1" applyFont="1" applyBorder="1" applyAlignment="1">
      <alignment horizontal="center"/>
    </xf>
    <xf numFmtId="4" fontId="0" fillId="4" borderId="0" xfId="0" applyNumberFormat="1" applyFill="1" applyBorder="1" applyAlignment="1">
      <alignment/>
    </xf>
    <xf numFmtId="4" fontId="0" fillId="4" borderId="6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3" borderId="0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6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5" borderId="0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14" fontId="0" fillId="3" borderId="0" xfId="0" applyNumberFormat="1" applyFont="1" applyFill="1" applyAlignment="1">
      <alignment/>
    </xf>
    <xf numFmtId="0" fontId="0" fillId="3" borderId="0" xfId="0" applyFont="1" applyFill="1" applyBorder="1" applyAlignment="1">
      <alignment/>
    </xf>
    <xf numFmtId="4" fontId="0" fillId="3" borderId="0" xfId="15" applyNumberFormat="1" applyFont="1" applyFill="1" applyBorder="1" applyAlignment="1">
      <alignment/>
    </xf>
    <xf numFmtId="42" fontId="0" fillId="3" borderId="0" xfId="19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14" fontId="5" fillId="3" borderId="0" xfId="0" applyNumberFormat="1" applyFont="1" applyFill="1" applyAlignment="1">
      <alignment/>
    </xf>
    <xf numFmtId="0" fontId="5" fillId="3" borderId="0" xfId="0" applyFont="1" applyFill="1" applyBorder="1" applyAlignment="1">
      <alignment/>
    </xf>
    <xf numFmtId="4" fontId="5" fillId="3" borderId="0" xfId="15" applyNumberFormat="1" applyFont="1" applyFill="1" applyBorder="1" applyAlignment="1">
      <alignment/>
    </xf>
    <xf numFmtId="189" fontId="5" fillId="3" borderId="0" xfId="19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/>
    </xf>
    <xf numFmtId="189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/>
    </xf>
    <xf numFmtId="3" fontId="4" fillId="4" borderId="2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2" fontId="0" fillId="4" borderId="10" xfId="0" applyNumberFormat="1" applyFont="1" applyFill="1" applyBorder="1" applyAlignment="1">
      <alignment/>
    </xf>
    <xf numFmtId="183" fontId="0" fillId="4" borderId="1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183" fontId="0" fillId="3" borderId="10" xfId="0" applyNumberFormat="1" applyFont="1" applyFill="1" applyBorder="1" applyAlignment="1">
      <alignment/>
    </xf>
    <xf numFmtId="190" fontId="4" fillId="3" borderId="0" xfId="0" applyNumberFormat="1" applyFont="1" applyFill="1" applyAlignment="1">
      <alignment/>
    </xf>
    <xf numFmtId="3" fontId="4" fillId="3" borderId="2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3" fontId="4" fillId="5" borderId="2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183" fontId="0" fillId="5" borderId="10" xfId="0" applyNumberFormat="1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año 2006 - gastos deducibles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bases imponibles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(Hoja1!$K$38,Hoja1!$K$79,Hoja1!$K$115,Hoja1!$K$169)</c:f>
              <c:numCache/>
            </c:numRef>
          </c:val>
          <c:smooth val="0"/>
        </c:ser>
        <c:ser>
          <c:idx val="1"/>
          <c:order val="1"/>
          <c:tx>
            <c:v>ivas deducibles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(Hoja1!$L$38,Hoja1!$L$79,Hoja1!$L$115,Hoja1!$L$169)</c:f>
              <c:numCache/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8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telefonia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fija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(Hoja1!$E$9,Hoja1!$E$11,Hoja1!$E$19,Hoja1!$E$47,Hoja1!$E$59,Hoja1!$E$70,Hoja1!$E$87,Hoja1!$E$91,Hoja1!$E$104)</c:f>
              <c:numCache/>
            </c:numRef>
          </c:val>
          <c:smooth val="0"/>
        </c:ser>
        <c:ser>
          <c:idx val="1"/>
          <c:order val="1"/>
          <c:tx>
            <c:v>movil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(Hoja1!$E$6,Hoja1!$E$10,Hoja1!$E$18,Hoja1!$E$44,Hoja1!$E$60,Hoja1!$E$66,Hoja1!$E$82,Hoja1!$E$90,Hoja1!$E$99,Hoja1!$E$121)</c:f>
              <c:numCache/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053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electricidad despacho 2005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(Hoja1!$E$7,Hoja1!$E$13,Hoja1!$E$57,Hoja1!$E$85,Hoja1!$E$98)</c:f>
              <c:numCache/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173</xdr:row>
      <xdr:rowOff>76200</xdr:rowOff>
    </xdr:from>
    <xdr:to>
      <xdr:col>22</xdr:col>
      <xdr:colOff>419100</xdr:colOff>
      <xdr:row>204</xdr:row>
      <xdr:rowOff>47625</xdr:rowOff>
    </xdr:to>
    <xdr:graphicFrame>
      <xdr:nvGraphicFramePr>
        <xdr:cNvPr id="1" name="Chart 2"/>
        <xdr:cNvGraphicFramePr/>
      </xdr:nvGraphicFramePr>
      <xdr:xfrm>
        <a:off x="13335000" y="28317825"/>
        <a:ext cx="78771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85</xdr:row>
      <xdr:rowOff>123825</xdr:rowOff>
    </xdr:from>
    <xdr:to>
      <xdr:col>22</xdr:col>
      <xdr:colOff>352425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13296900" y="13925550"/>
        <a:ext cx="784860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142875</xdr:colOff>
      <xdr:row>119</xdr:row>
      <xdr:rowOff>123825</xdr:rowOff>
    </xdr:from>
    <xdr:to>
      <xdr:col>22</xdr:col>
      <xdr:colOff>381000</xdr:colOff>
      <xdr:row>172</xdr:row>
      <xdr:rowOff>19050</xdr:rowOff>
    </xdr:to>
    <xdr:graphicFrame>
      <xdr:nvGraphicFramePr>
        <xdr:cNvPr id="3" name="Chart 4"/>
        <xdr:cNvGraphicFramePr/>
      </xdr:nvGraphicFramePr>
      <xdr:xfrm>
        <a:off x="13315950" y="19431000"/>
        <a:ext cx="7858125" cy="862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3"/>
  <sheetViews>
    <sheetView tabSelected="1" zoomScale="75" zoomScaleNormal="75" workbookViewId="0" topLeftCell="A133">
      <selection activeCell="L175" sqref="L175"/>
    </sheetView>
  </sheetViews>
  <sheetFormatPr defaultColWidth="11.421875" defaultRowHeight="12.75"/>
  <cols>
    <col min="1" max="1" width="6.421875" style="0" customWidth="1"/>
    <col min="2" max="2" width="12.140625" style="0" bestFit="1" customWidth="1"/>
    <col min="3" max="3" width="31.8515625" style="0" customWidth="1"/>
    <col min="4" max="4" width="21.8515625" style="0" customWidth="1"/>
    <col min="5" max="5" width="16.421875" style="60" customWidth="1"/>
    <col min="6" max="6" width="21.7109375" style="0" customWidth="1"/>
    <col min="7" max="7" width="15.00390625" style="0" customWidth="1"/>
    <col min="8" max="8" width="15.421875" style="60" customWidth="1"/>
    <col min="9" max="9" width="16.421875" style="60" customWidth="1"/>
    <col min="11" max="11" width="15.421875" style="0" customWidth="1"/>
    <col min="12" max="12" width="13.421875" style="0" customWidth="1"/>
  </cols>
  <sheetData>
    <row r="2" spans="1:9" ht="15.75">
      <c r="A2" s="6" t="s">
        <v>10</v>
      </c>
      <c r="B2" s="1" t="s">
        <v>0</v>
      </c>
      <c r="C2" s="1" t="s">
        <v>1</v>
      </c>
      <c r="D2" s="1" t="s">
        <v>6</v>
      </c>
      <c r="E2" s="59" t="s">
        <v>2</v>
      </c>
      <c r="F2" s="12" t="s">
        <v>14</v>
      </c>
      <c r="G2" s="1" t="s">
        <v>3</v>
      </c>
      <c r="H2" s="59" t="s">
        <v>5</v>
      </c>
      <c r="I2" s="73" t="s">
        <v>4</v>
      </c>
    </row>
    <row r="3" ht="12.75">
      <c r="A3" s="6"/>
    </row>
    <row r="4" spans="1:12" ht="12.75">
      <c r="A4" s="6">
        <v>1</v>
      </c>
      <c r="B4" s="25">
        <v>38720</v>
      </c>
      <c r="C4" s="26" t="s">
        <v>15</v>
      </c>
      <c r="D4" s="26" t="s">
        <v>16</v>
      </c>
      <c r="E4" s="61">
        <v>130.02</v>
      </c>
      <c r="F4" s="27">
        <f aca="true" t="shared" si="0" ref="F4:F20">E4*166.386</f>
        <v>21633.50772</v>
      </c>
      <c r="G4" s="28"/>
      <c r="H4" s="29">
        <f>E4*0.16</f>
        <v>20.8032</v>
      </c>
      <c r="I4" s="30">
        <f>E4+H4</f>
        <v>150.8232</v>
      </c>
      <c r="J4" s="31"/>
      <c r="K4" s="31"/>
      <c r="L4" s="31"/>
    </row>
    <row r="5" spans="1:12" ht="12.75">
      <c r="A5" s="6">
        <v>2</v>
      </c>
      <c r="B5" s="32">
        <v>38725</v>
      </c>
      <c r="C5" s="33" t="s">
        <v>21</v>
      </c>
      <c r="D5" s="33" t="s">
        <v>22</v>
      </c>
      <c r="E5" s="62">
        <v>119.51</v>
      </c>
      <c r="F5" s="34">
        <f t="shared" si="0"/>
        <v>19884.79086</v>
      </c>
      <c r="G5" s="35"/>
      <c r="H5" s="74">
        <f aca="true" t="shared" si="1" ref="H5:H12">E5*0.16</f>
        <v>19.1216</v>
      </c>
      <c r="I5" s="75">
        <f aca="true" t="shared" si="2" ref="I5:I22">E5+H5</f>
        <v>138.6316</v>
      </c>
      <c r="J5" s="31"/>
      <c r="K5" s="31"/>
      <c r="L5" s="31"/>
    </row>
    <row r="6" spans="1:12" ht="12.75">
      <c r="A6" s="6">
        <v>3</v>
      </c>
      <c r="B6" s="32">
        <v>38726</v>
      </c>
      <c r="C6" s="33" t="s">
        <v>25</v>
      </c>
      <c r="D6" s="33" t="s">
        <v>26</v>
      </c>
      <c r="E6" s="63">
        <v>52.81</v>
      </c>
      <c r="F6" s="36">
        <f t="shared" si="0"/>
        <v>8786.84466</v>
      </c>
      <c r="G6" s="35"/>
      <c r="H6" s="74">
        <f t="shared" si="1"/>
        <v>8.4496</v>
      </c>
      <c r="I6" s="75">
        <f t="shared" si="2"/>
        <v>61.259600000000006</v>
      </c>
      <c r="J6" s="31"/>
      <c r="K6" s="31"/>
      <c r="L6" s="31"/>
    </row>
    <row r="7" spans="1:12" ht="12.75">
      <c r="A7" s="6">
        <v>4</v>
      </c>
      <c r="B7" s="32">
        <v>38727</v>
      </c>
      <c r="C7" s="33" t="s">
        <v>17</v>
      </c>
      <c r="D7" s="33" t="s">
        <v>18</v>
      </c>
      <c r="E7" s="63">
        <v>27</v>
      </c>
      <c r="F7" s="34">
        <f t="shared" si="0"/>
        <v>4492.422</v>
      </c>
      <c r="G7" s="35"/>
      <c r="H7" s="74">
        <f>E7*0.16</f>
        <v>4.32</v>
      </c>
      <c r="I7" s="75">
        <f>E7+H7</f>
        <v>31.32</v>
      </c>
      <c r="J7" s="31"/>
      <c r="K7" s="31"/>
      <c r="L7" s="31"/>
    </row>
    <row r="8" spans="1:12" ht="12.75">
      <c r="A8" s="6">
        <v>5</v>
      </c>
      <c r="B8" s="32">
        <v>38729</v>
      </c>
      <c r="C8" s="33" t="s">
        <v>19</v>
      </c>
      <c r="D8" s="33" t="s">
        <v>20</v>
      </c>
      <c r="E8" s="62">
        <v>16.11</v>
      </c>
      <c r="F8" s="34">
        <f>E8*166.386</f>
        <v>2680.47846</v>
      </c>
      <c r="G8" s="35"/>
      <c r="H8" s="74">
        <f t="shared" si="1"/>
        <v>2.5776</v>
      </c>
      <c r="I8" s="75">
        <f t="shared" si="2"/>
        <v>18.6876</v>
      </c>
      <c r="J8" s="31"/>
      <c r="K8" s="31"/>
      <c r="L8" s="31"/>
    </row>
    <row r="9" spans="1:12" ht="12.75">
      <c r="A9" s="6">
        <v>6</v>
      </c>
      <c r="B9" s="32">
        <v>38729</v>
      </c>
      <c r="C9" s="33" t="s">
        <v>23</v>
      </c>
      <c r="D9" s="33" t="s">
        <v>24</v>
      </c>
      <c r="E9" s="62">
        <v>84.7</v>
      </c>
      <c r="F9" s="34">
        <f t="shared" si="0"/>
        <v>14092.8942</v>
      </c>
      <c r="G9" s="35"/>
      <c r="H9" s="74">
        <f t="shared" si="1"/>
        <v>13.552000000000001</v>
      </c>
      <c r="I9" s="75">
        <f>E9+H9</f>
        <v>98.25200000000001</v>
      </c>
      <c r="J9" s="31"/>
      <c r="K9" s="31"/>
      <c r="L9" s="31"/>
    </row>
    <row r="10" spans="1:12" ht="12.75">
      <c r="A10" s="6">
        <v>7</v>
      </c>
      <c r="B10" s="32">
        <v>38735</v>
      </c>
      <c r="C10" s="33" t="s">
        <v>28</v>
      </c>
      <c r="D10" s="33" t="s">
        <v>29</v>
      </c>
      <c r="E10" s="62">
        <v>187</v>
      </c>
      <c r="F10" s="34">
        <f t="shared" si="0"/>
        <v>31114.182</v>
      </c>
      <c r="G10" s="35"/>
      <c r="H10" s="74">
        <f t="shared" si="1"/>
        <v>29.92</v>
      </c>
      <c r="I10" s="75">
        <f t="shared" si="2"/>
        <v>216.92000000000002</v>
      </c>
      <c r="J10" s="31"/>
      <c r="K10" s="31"/>
      <c r="L10" s="31"/>
    </row>
    <row r="11" spans="1:12" ht="12.75">
      <c r="A11" s="6">
        <v>8</v>
      </c>
      <c r="B11" s="32">
        <v>38737</v>
      </c>
      <c r="C11" s="33" t="s">
        <v>27</v>
      </c>
      <c r="D11" s="33" t="s">
        <v>26</v>
      </c>
      <c r="E11" s="63">
        <v>85.41</v>
      </c>
      <c r="F11" s="34">
        <f t="shared" si="0"/>
        <v>14211.02826</v>
      </c>
      <c r="G11" s="35"/>
      <c r="H11" s="74">
        <f t="shared" si="1"/>
        <v>13.6656</v>
      </c>
      <c r="I11" s="75">
        <f t="shared" si="2"/>
        <v>99.0756</v>
      </c>
      <c r="J11" s="31"/>
      <c r="K11" s="31"/>
      <c r="L11" s="31"/>
    </row>
    <row r="12" spans="1:12" ht="12.75">
      <c r="A12" s="6">
        <v>9</v>
      </c>
      <c r="B12" s="32">
        <v>38737</v>
      </c>
      <c r="C12" s="33" t="s">
        <v>30</v>
      </c>
      <c r="D12" s="33" t="s">
        <v>31</v>
      </c>
      <c r="E12" s="62">
        <v>60.51</v>
      </c>
      <c r="F12" s="34">
        <f t="shared" si="0"/>
        <v>10068.01686</v>
      </c>
      <c r="G12" s="35"/>
      <c r="H12" s="74">
        <f t="shared" si="1"/>
        <v>9.6816</v>
      </c>
      <c r="I12" s="75">
        <f t="shared" si="2"/>
        <v>70.1916</v>
      </c>
      <c r="J12" s="31"/>
      <c r="K12" s="37"/>
      <c r="L12" s="31"/>
    </row>
    <row r="13" spans="1:12" ht="12.75">
      <c r="A13" s="6">
        <v>10</v>
      </c>
      <c r="B13" s="32">
        <v>38743</v>
      </c>
      <c r="C13" s="33" t="s">
        <v>32</v>
      </c>
      <c r="D13" s="33" t="s">
        <v>33</v>
      </c>
      <c r="E13" s="62">
        <v>101.21</v>
      </c>
      <c r="F13" s="34">
        <f t="shared" si="0"/>
        <v>16839.927059999998</v>
      </c>
      <c r="G13" s="35"/>
      <c r="H13" s="74">
        <f aca="true" t="shared" si="3" ref="H13:H21">E13*0.16</f>
        <v>16.1936</v>
      </c>
      <c r="I13" s="75">
        <f t="shared" si="2"/>
        <v>117.4036</v>
      </c>
      <c r="J13" s="31"/>
      <c r="K13" s="31"/>
      <c r="L13" s="31"/>
    </row>
    <row r="14" spans="1:12" ht="12.75">
      <c r="A14" s="6">
        <v>11</v>
      </c>
      <c r="B14" s="32">
        <v>38744</v>
      </c>
      <c r="C14" s="33" t="s">
        <v>34</v>
      </c>
      <c r="D14" s="33" t="s">
        <v>35</v>
      </c>
      <c r="E14" s="62">
        <v>111.03</v>
      </c>
      <c r="F14" s="34">
        <f t="shared" si="0"/>
        <v>18473.83758</v>
      </c>
      <c r="G14" s="35"/>
      <c r="H14" s="74">
        <v>17.77</v>
      </c>
      <c r="I14" s="75">
        <v>128.8</v>
      </c>
      <c r="J14" s="31"/>
      <c r="K14" s="38"/>
      <c r="L14" s="38"/>
    </row>
    <row r="15" spans="1:12" ht="12.75">
      <c r="A15" s="6">
        <v>12</v>
      </c>
      <c r="B15" s="32">
        <v>38748</v>
      </c>
      <c r="C15" s="33" t="s">
        <v>50</v>
      </c>
      <c r="D15" s="33" t="s">
        <v>51</v>
      </c>
      <c r="E15" s="62">
        <v>142.96</v>
      </c>
      <c r="F15" s="34">
        <f t="shared" si="0"/>
        <v>23786.54256</v>
      </c>
      <c r="G15" s="35"/>
      <c r="H15" s="74">
        <f aca="true" t="shared" si="4" ref="H15:H59">E15*0.16</f>
        <v>22.873600000000003</v>
      </c>
      <c r="I15" s="75">
        <f aca="true" t="shared" si="5" ref="I15:I59">E15+H15</f>
        <v>165.83360000000002</v>
      </c>
      <c r="J15" s="31"/>
      <c r="K15" s="38"/>
      <c r="L15" s="38"/>
    </row>
    <row r="16" spans="1:13" ht="12.75">
      <c r="A16" s="6">
        <v>13</v>
      </c>
      <c r="B16" s="32">
        <v>38749</v>
      </c>
      <c r="C16" s="33" t="s">
        <v>36</v>
      </c>
      <c r="D16" s="33" t="s">
        <v>26</v>
      </c>
      <c r="E16" s="62">
        <v>456.21</v>
      </c>
      <c r="F16" s="34">
        <f t="shared" si="0"/>
        <v>75906.95706</v>
      </c>
      <c r="G16" s="35"/>
      <c r="H16" s="74">
        <f t="shared" si="3"/>
        <v>72.9936</v>
      </c>
      <c r="I16" s="75">
        <f t="shared" si="2"/>
        <v>529.2035999999999</v>
      </c>
      <c r="J16" s="31"/>
      <c r="K16" s="38"/>
      <c r="L16" s="38"/>
      <c r="M16" s="17"/>
    </row>
    <row r="17" spans="1:12" ht="12.75">
      <c r="A17" s="6"/>
      <c r="B17" s="32">
        <v>38755</v>
      </c>
      <c r="C17" s="33" t="s">
        <v>37</v>
      </c>
      <c r="D17" s="33" t="s">
        <v>38</v>
      </c>
      <c r="E17" s="62">
        <v>82.76</v>
      </c>
      <c r="F17" s="34">
        <f t="shared" si="0"/>
        <v>13770.105360000001</v>
      </c>
      <c r="G17" s="35"/>
      <c r="H17" s="74">
        <f t="shared" si="3"/>
        <v>13.241600000000002</v>
      </c>
      <c r="I17" s="75">
        <f t="shared" si="5"/>
        <v>96.00160000000001</v>
      </c>
      <c r="J17" s="31"/>
      <c r="K17" s="31"/>
      <c r="L17" s="31"/>
    </row>
    <row r="18" spans="1:12" ht="12.75">
      <c r="A18" s="6">
        <v>15</v>
      </c>
      <c r="B18" s="32">
        <v>38756</v>
      </c>
      <c r="C18" s="33" t="s">
        <v>21</v>
      </c>
      <c r="D18" s="33" t="s">
        <v>22</v>
      </c>
      <c r="E18" s="62">
        <v>99.47</v>
      </c>
      <c r="F18" s="34">
        <f t="shared" si="0"/>
        <v>16550.41542</v>
      </c>
      <c r="G18" s="35"/>
      <c r="H18" s="74">
        <f t="shared" si="3"/>
        <v>15.9152</v>
      </c>
      <c r="I18" s="75">
        <f t="shared" si="2"/>
        <v>115.3852</v>
      </c>
      <c r="J18" s="31"/>
      <c r="K18" s="31"/>
      <c r="L18" s="31"/>
    </row>
    <row r="19" spans="1:12" ht="12.75">
      <c r="A19" s="6">
        <v>16</v>
      </c>
      <c r="B19" s="72">
        <v>38757</v>
      </c>
      <c r="C19" s="33" t="s">
        <v>39</v>
      </c>
      <c r="D19" s="33" t="s">
        <v>40</v>
      </c>
      <c r="E19" s="62">
        <v>30.14</v>
      </c>
      <c r="F19" s="34">
        <f t="shared" si="0"/>
        <v>5014.87404</v>
      </c>
      <c r="G19" s="35"/>
      <c r="H19" s="74">
        <v>1.21</v>
      </c>
      <c r="I19" s="75">
        <f t="shared" si="2"/>
        <v>31.35</v>
      </c>
      <c r="J19" s="31"/>
      <c r="K19" s="31"/>
      <c r="L19" s="31"/>
    </row>
    <row r="20" spans="1:12" ht="12.75">
      <c r="A20" s="6">
        <v>17</v>
      </c>
      <c r="B20" s="39">
        <v>38763</v>
      </c>
      <c r="C20" s="33" t="s">
        <v>41</v>
      </c>
      <c r="D20" s="33" t="s">
        <v>42</v>
      </c>
      <c r="E20" s="62">
        <v>44.38</v>
      </c>
      <c r="F20" s="34">
        <f t="shared" si="0"/>
        <v>7384.21068</v>
      </c>
      <c r="G20" s="35"/>
      <c r="H20" s="74">
        <f>E20*0.16</f>
        <v>7.1008000000000004</v>
      </c>
      <c r="I20" s="74">
        <f>E20+H20</f>
        <v>51.4808</v>
      </c>
      <c r="J20" s="31"/>
      <c r="K20" s="31"/>
      <c r="L20" s="31"/>
    </row>
    <row r="21" spans="1:12" ht="12.75">
      <c r="A21" s="6">
        <v>18</v>
      </c>
      <c r="B21" s="32">
        <v>38763</v>
      </c>
      <c r="C21" s="33" t="s">
        <v>43</v>
      </c>
      <c r="D21" s="33" t="s">
        <v>44</v>
      </c>
      <c r="E21" s="62">
        <v>343.5</v>
      </c>
      <c r="F21" s="34">
        <f aca="true" t="shared" si="6" ref="F21:F122">E21*166.386</f>
        <v>57153.591</v>
      </c>
      <c r="G21" s="35"/>
      <c r="H21" s="74">
        <f t="shared" si="3"/>
        <v>54.96</v>
      </c>
      <c r="I21" s="75">
        <f t="shared" si="2"/>
        <v>398.46</v>
      </c>
      <c r="J21" s="31"/>
      <c r="K21" s="31"/>
      <c r="L21" s="31"/>
    </row>
    <row r="22" spans="1:12" ht="12.75">
      <c r="A22" s="6">
        <v>19</v>
      </c>
      <c r="B22" s="32">
        <v>38765</v>
      </c>
      <c r="C22" s="33" t="s">
        <v>37</v>
      </c>
      <c r="D22" s="33" t="s">
        <v>38</v>
      </c>
      <c r="E22" s="62">
        <v>82.76</v>
      </c>
      <c r="F22" s="34">
        <f t="shared" si="6"/>
        <v>13770.105360000001</v>
      </c>
      <c r="G22" s="35"/>
      <c r="H22" s="74">
        <f t="shared" si="4"/>
        <v>13.241600000000002</v>
      </c>
      <c r="I22" s="75">
        <f t="shared" si="2"/>
        <v>96.00160000000001</v>
      </c>
      <c r="J22" s="31"/>
      <c r="K22" s="31"/>
      <c r="L22" s="31"/>
    </row>
    <row r="23" spans="1:12" ht="12.75">
      <c r="A23" s="6">
        <v>20</v>
      </c>
      <c r="B23" s="39">
        <v>38768</v>
      </c>
      <c r="C23" s="33" t="s">
        <v>30</v>
      </c>
      <c r="D23" s="33" t="s">
        <v>31</v>
      </c>
      <c r="E23" s="62">
        <v>66.21</v>
      </c>
      <c r="F23" s="34">
        <f t="shared" si="6"/>
        <v>11016.417059999998</v>
      </c>
      <c r="G23" s="35"/>
      <c r="H23" s="74">
        <f t="shared" si="4"/>
        <v>10.593599999999999</v>
      </c>
      <c r="I23" s="75">
        <f>E23+H23-J23</f>
        <v>76.80359999999999</v>
      </c>
      <c r="J23" s="31"/>
      <c r="K23" s="31"/>
      <c r="L23" s="31"/>
    </row>
    <row r="24" spans="1:12" ht="12.75">
      <c r="A24" s="6">
        <v>21</v>
      </c>
      <c r="B24" s="32">
        <v>38775</v>
      </c>
      <c r="C24" s="33" t="s">
        <v>45</v>
      </c>
      <c r="D24" s="33" t="s">
        <v>46</v>
      </c>
      <c r="E24" s="63">
        <v>173.14</v>
      </c>
      <c r="F24" s="34">
        <f t="shared" si="6"/>
        <v>28808.072039999995</v>
      </c>
      <c r="G24" s="35"/>
      <c r="H24" s="74">
        <f t="shared" si="4"/>
        <v>27.702399999999997</v>
      </c>
      <c r="I24" s="75">
        <f t="shared" si="5"/>
        <v>200.8424</v>
      </c>
      <c r="J24" s="31"/>
      <c r="K24" s="31"/>
      <c r="L24" s="31"/>
    </row>
    <row r="25" spans="1:12" ht="12.75">
      <c r="A25" s="6">
        <v>22</v>
      </c>
      <c r="B25" s="39">
        <v>38776</v>
      </c>
      <c r="C25" s="33" t="s">
        <v>62</v>
      </c>
      <c r="D25" s="33" t="s">
        <v>51</v>
      </c>
      <c r="E25" s="62">
        <v>24.99</v>
      </c>
      <c r="F25" s="34">
        <f t="shared" si="6"/>
        <v>4157.98614</v>
      </c>
      <c r="G25" s="35"/>
      <c r="H25" s="74">
        <f t="shared" si="4"/>
        <v>3.9983999999999997</v>
      </c>
      <c r="I25" s="75">
        <f t="shared" si="5"/>
        <v>28.9884</v>
      </c>
      <c r="J25" s="31"/>
      <c r="K25" s="31"/>
      <c r="L25" s="31"/>
    </row>
    <row r="26" spans="1:12" ht="12.75">
      <c r="A26" s="6">
        <v>23</v>
      </c>
      <c r="B26" s="32">
        <v>38780</v>
      </c>
      <c r="C26" s="33" t="s">
        <v>48</v>
      </c>
      <c r="D26" s="33" t="s">
        <v>49</v>
      </c>
      <c r="E26" s="62">
        <v>4.53</v>
      </c>
      <c r="F26" s="34">
        <f t="shared" si="6"/>
        <v>753.72858</v>
      </c>
      <c r="G26" s="35"/>
      <c r="H26" s="74">
        <f t="shared" si="4"/>
        <v>0.7248</v>
      </c>
      <c r="I26" s="75">
        <f t="shared" si="5"/>
        <v>5.2548</v>
      </c>
      <c r="J26" s="31"/>
      <c r="K26" s="31"/>
      <c r="L26" s="31"/>
    </row>
    <row r="27" spans="1:12" ht="12.75">
      <c r="A27" s="6">
        <v>24</v>
      </c>
      <c r="B27" s="32">
        <v>38784</v>
      </c>
      <c r="C27" s="33" t="s">
        <v>69</v>
      </c>
      <c r="D27" s="33" t="s">
        <v>47</v>
      </c>
      <c r="E27" s="63">
        <v>93.38</v>
      </c>
      <c r="F27" s="34">
        <f t="shared" si="6"/>
        <v>15537.124679999999</v>
      </c>
      <c r="G27" s="35"/>
      <c r="H27" s="74">
        <f t="shared" si="4"/>
        <v>14.9408</v>
      </c>
      <c r="I27" s="75">
        <f t="shared" si="5"/>
        <v>108.32079999999999</v>
      </c>
      <c r="J27" s="31"/>
      <c r="K27" s="38"/>
      <c r="L27" s="38"/>
    </row>
    <row r="28" spans="1:12" ht="12.75">
      <c r="A28" s="6">
        <v>25</v>
      </c>
      <c r="B28" s="39">
        <v>38784</v>
      </c>
      <c r="C28" s="33" t="s">
        <v>21</v>
      </c>
      <c r="D28" s="33" t="s">
        <v>22</v>
      </c>
      <c r="E28" s="62">
        <v>133.04</v>
      </c>
      <c r="F28" s="34">
        <f t="shared" si="6"/>
        <v>22135.99344</v>
      </c>
      <c r="G28" s="35"/>
      <c r="H28" s="74">
        <f t="shared" si="4"/>
        <v>21.2864</v>
      </c>
      <c r="I28" s="75">
        <f t="shared" si="5"/>
        <v>154.32639999999998</v>
      </c>
      <c r="J28" s="31"/>
      <c r="K28" s="38"/>
      <c r="L28" s="38"/>
    </row>
    <row r="29" spans="1:12" ht="12.75">
      <c r="A29" s="6">
        <v>26</v>
      </c>
      <c r="B29" s="32">
        <v>38786</v>
      </c>
      <c r="C29" s="33" t="s">
        <v>23</v>
      </c>
      <c r="D29" s="33" t="s">
        <v>24</v>
      </c>
      <c r="E29" s="62">
        <v>101.84</v>
      </c>
      <c r="F29" s="34">
        <f t="shared" si="6"/>
        <v>16944.75024</v>
      </c>
      <c r="G29" s="35"/>
      <c r="H29" s="74">
        <f t="shared" si="4"/>
        <v>16.2944</v>
      </c>
      <c r="I29" s="75">
        <f t="shared" si="5"/>
        <v>118.1344</v>
      </c>
      <c r="J29" s="31"/>
      <c r="K29" s="38"/>
      <c r="L29" s="38"/>
    </row>
    <row r="30" spans="1:12" ht="12.75">
      <c r="A30" s="6">
        <v>27</v>
      </c>
      <c r="B30" s="32">
        <v>38790</v>
      </c>
      <c r="C30" s="33" t="s">
        <v>52</v>
      </c>
      <c r="D30" s="33" t="s">
        <v>26</v>
      </c>
      <c r="E30" s="63">
        <v>59.036</v>
      </c>
      <c r="F30" s="34">
        <f t="shared" si="6"/>
        <v>9822.763896</v>
      </c>
      <c r="G30" s="35"/>
      <c r="H30" s="74">
        <f t="shared" si="4"/>
        <v>9.44576</v>
      </c>
      <c r="I30" s="75">
        <f t="shared" si="5"/>
        <v>68.48176000000001</v>
      </c>
      <c r="J30" s="31"/>
      <c r="K30" s="31"/>
      <c r="L30" s="31"/>
    </row>
    <row r="31" spans="1:12" ht="12.75">
      <c r="A31" s="6">
        <v>28</v>
      </c>
      <c r="B31" s="32">
        <v>38791</v>
      </c>
      <c r="C31" s="33" t="s">
        <v>53</v>
      </c>
      <c r="D31" s="33" t="s">
        <v>54</v>
      </c>
      <c r="E31" s="62">
        <v>99</v>
      </c>
      <c r="F31" s="34">
        <f t="shared" si="6"/>
        <v>16472.214</v>
      </c>
      <c r="G31" s="35"/>
      <c r="H31" s="74">
        <v>6.93</v>
      </c>
      <c r="I31" s="75">
        <f t="shared" si="5"/>
        <v>105.93</v>
      </c>
      <c r="J31" s="31"/>
      <c r="K31" s="31"/>
      <c r="L31" s="31"/>
    </row>
    <row r="32" spans="1:12" ht="12.75">
      <c r="A32" s="6">
        <v>29</v>
      </c>
      <c r="B32" s="32">
        <v>38796</v>
      </c>
      <c r="C32" s="33" t="s">
        <v>55</v>
      </c>
      <c r="D32" s="33" t="s">
        <v>56</v>
      </c>
      <c r="E32" s="62">
        <v>1148.48</v>
      </c>
      <c r="F32" s="34">
        <f t="shared" si="6"/>
        <v>191090.99328</v>
      </c>
      <c r="G32" s="35"/>
      <c r="H32" s="74">
        <f t="shared" si="4"/>
        <v>183.7568</v>
      </c>
      <c r="I32" s="75">
        <f t="shared" si="5"/>
        <v>1332.2368000000001</v>
      </c>
      <c r="J32" s="31"/>
      <c r="K32" s="31"/>
      <c r="L32" s="31"/>
    </row>
    <row r="33" spans="1:12" ht="12.75">
      <c r="A33" s="6">
        <v>30</v>
      </c>
      <c r="B33" s="39">
        <v>38796</v>
      </c>
      <c r="C33" s="33" t="s">
        <v>30</v>
      </c>
      <c r="D33" s="33" t="s">
        <v>31</v>
      </c>
      <c r="E33" s="62">
        <v>61</v>
      </c>
      <c r="F33" s="34">
        <f t="shared" si="6"/>
        <v>10149.546</v>
      </c>
      <c r="G33" s="35"/>
      <c r="H33" s="74">
        <f t="shared" si="4"/>
        <v>9.76</v>
      </c>
      <c r="I33" s="75">
        <f t="shared" si="5"/>
        <v>70.76</v>
      </c>
      <c r="J33" s="31"/>
      <c r="K33" s="31">
        <f>SUM(J4:J39)</f>
        <v>0</v>
      </c>
      <c r="L33" s="38"/>
    </row>
    <row r="34" spans="1:12" ht="12.75">
      <c r="A34" s="6">
        <v>31</v>
      </c>
      <c r="B34" s="32">
        <v>38798</v>
      </c>
      <c r="C34" s="33" t="s">
        <v>34</v>
      </c>
      <c r="D34" s="33" t="s">
        <v>35</v>
      </c>
      <c r="E34" s="62">
        <v>110.17</v>
      </c>
      <c r="F34" s="34">
        <f t="shared" si="6"/>
        <v>18330.74562</v>
      </c>
      <c r="G34" s="35"/>
      <c r="H34" s="74">
        <f t="shared" si="4"/>
        <v>17.627200000000002</v>
      </c>
      <c r="I34" s="75">
        <f t="shared" si="5"/>
        <v>127.7972</v>
      </c>
      <c r="J34" s="31"/>
      <c r="K34" s="38"/>
      <c r="L34" s="38"/>
    </row>
    <row r="35" spans="1:12" ht="12.75">
      <c r="A35" s="8">
        <v>32</v>
      </c>
      <c r="B35" s="32">
        <v>38804</v>
      </c>
      <c r="C35" s="33" t="s">
        <v>58</v>
      </c>
      <c r="D35" s="33" t="s">
        <v>59</v>
      </c>
      <c r="E35" s="62">
        <v>79.2</v>
      </c>
      <c r="F35" s="34">
        <f t="shared" si="6"/>
        <v>13177.7712</v>
      </c>
      <c r="G35" s="35"/>
      <c r="H35" s="74">
        <v>5.54</v>
      </c>
      <c r="I35" s="75">
        <f t="shared" si="5"/>
        <v>84.74000000000001</v>
      </c>
      <c r="J35" s="31"/>
      <c r="K35" s="38"/>
      <c r="L35" s="38"/>
    </row>
    <row r="36" spans="1:12" ht="12.75">
      <c r="A36" s="8">
        <v>33</v>
      </c>
      <c r="B36" s="32">
        <v>38805</v>
      </c>
      <c r="C36" s="33" t="s">
        <v>57</v>
      </c>
      <c r="D36" s="33" t="s">
        <v>26</v>
      </c>
      <c r="E36" s="62">
        <v>63.14</v>
      </c>
      <c r="F36" s="34">
        <f t="shared" si="6"/>
        <v>10505.61204</v>
      </c>
      <c r="G36" s="35"/>
      <c r="H36" s="74">
        <f t="shared" si="4"/>
        <v>10.102400000000001</v>
      </c>
      <c r="I36" s="75">
        <f t="shared" si="5"/>
        <v>73.2424</v>
      </c>
      <c r="J36" s="31"/>
      <c r="K36" s="99" t="s">
        <v>7</v>
      </c>
      <c r="L36" s="100"/>
    </row>
    <row r="37" spans="1:12" ht="12.75">
      <c r="A37" s="8">
        <v>34</v>
      </c>
      <c r="B37" s="39">
        <v>38807</v>
      </c>
      <c r="C37" s="33" t="s">
        <v>63</v>
      </c>
      <c r="D37" s="33" t="s">
        <v>51</v>
      </c>
      <c r="E37" s="62">
        <v>74.53</v>
      </c>
      <c r="F37" s="34">
        <f t="shared" si="6"/>
        <v>12400.74858</v>
      </c>
      <c r="G37" s="35"/>
      <c r="H37" s="74">
        <f t="shared" si="4"/>
        <v>11.924800000000001</v>
      </c>
      <c r="I37" s="75">
        <f t="shared" si="5"/>
        <v>86.4548</v>
      </c>
      <c r="J37" s="31"/>
      <c r="K37" s="101" t="s">
        <v>8</v>
      </c>
      <c r="L37" s="101" t="s">
        <v>9</v>
      </c>
    </row>
    <row r="38" spans="1:13" ht="12.75">
      <c r="A38" s="8">
        <v>35</v>
      </c>
      <c r="B38" s="39"/>
      <c r="C38" s="33"/>
      <c r="D38" s="33"/>
      <c r="E38" s="62"/>
      <c r="F38" s="34">
        <f t="shared" si="6"/>
        <v>0</v>
      </c>
      <c r="G38" s="35"/>
      <c r="H38" s="74">
        <f t="shared" si="4"/>
        <v>0</v>
      </c>
      <c r="I38" s="75">
        <f t="shared" si="5"/>
        <v>0</v>
      </c>
      <c r="J38" s="31"/>
      <c r="K38" s="102">
        <f>SUM(E4:E39)</f>
        <v>4549.176</v>
      </c>
      <c r="L38" s="103">
        <f>SUM(H4:H39)</f>
        <v>708.21896</v>
      </c>
      <c r="M38" s="17"/>
    </row>
    <row r="39" spans="1:12" ht="12.75">
      <c r="A39" s="8">
        <v>36</v>
      </c>
      <c r="B39" s="39"/>
      <c r="C39" s="33"/>
      <c r="D39" s="33"/>
      <c r="E39" s="62"/>
      <c r="F39" s="34">
        <f t="shared" si="6"/>
        <v>0</v>
      </c>
      <c r="G39" s="35"/>
      <c r="H39" s="74">
        <f t="shared" si="4"/>
        <v>0</v>
      </c>
      <c r="I39" s="75">
        <f t="shared" si="5"/>
        <v>0</v>
      </c>
      <c r="J39" s="31"/>
      <c r="K39" s="104"/>
      <c r="L39" s="104"/>
    </row>
    <row r="40" spans="1:12" ht="12.75">
      <c r="A40" s="8"/>
      <c r="B40" s="2"/>
      <c r="C40" s="7"/>
      <c r="D40" s="7"/>
      <c r="E40" s="64"/>
      <c r="F40" s="13"/>
      <c r="G40" s="5"/>
      <c r="H40" s="76"/>
      <c r="I40" s="77"/>
      <c r="J40" s="4"/>
      <c r="K40" s="9"/>
      <c r="L40" s="9"/>
    </row>
    <row r="41" spans="1:12" ht="12.75">
      <c r="A41" s="8"/>
      <c r="B41" s="2"/>
      <c r="C41" s="7"/>
      <c r="D41" s="7"/>
      <c r="E41" s="64"/>
      <c r="F41" s="13"/>
      <c r="G41" s="5"/>
      <c r="H41" s="76"/>
      <c r="I41" s="77"/>
      <c r="K41" s="9"/>
      <c r="L41" s="9"/>
    </row>
    <row r="42" spans="1:12" ht="12.75">
      <c r="A42" s="8"/>
      <c r="B42" s="2"/>
      <c r="C42" s="7"/>
      <c r="D42" s="7"/>
      <c r="E42" s="64"/>
      <c r="F42" s="13"/>
      <c r="G42" s="5"/>
      <c r="H42" s="76"/>
      <c r="I42" s="77"/>
      <c r="K42" s="9"/>
      <c r="L42" s="9"/>
    </row>
    <row r="43" spans="1:12" ht="12.75">
      <c r="A43" s="8"/>
      <c r="B43" s="18">
        <v>38812</v>
      </c>
      <c r="C43" s="19" t="s">
        <v>60</v>
      </c>
      <c r="D43" s="19" t="s">
        <v>61</v>
      </c>
      <c r="E43" s="65">
        <v>57</v>
      </c>
      <c r="F43" s="20">
        <f t="shared" si="6"/>
        <v>9484.002</v>
      </c>
      <c r="G43" s="21"/>
      <c r="H43" s="78">
        <f t="shared" si="4"/>
        <v>9.120000000000001</v>
      </c>
      <c r="I43" s="79">
        <f t="shared" si="5"/>
        <v>66.12</v>
      </c>
      <c r="J43" s="22"/>
      <c r="K43" s="105"/>
      <c r="L43" s="105"/>
    </row>
    <row r="44" spans="1:12" ht="12.75">
      <c r="A44" s="8"/>
      <c r="B44" s="18">
        <v>38812</v>
      </c>
      <c r="C44" s="19" t="s">
        <v>64</v>
      </c>
      <c r="D44" s="19" t="s">
        <v>65</v>
      </c>
      <c r="E44" s="65">
        <v>281</v>
      </c>
      <c r="F44" s="20">
        <f t="shared" si="6"/>
        <v>46754.466</v>
      </c>
      <c r="G44" s="21"/>
      <c r="H44" s="78">
        <f t="shared" si="4"/>
        <v>44.96</v>
      </c>
      <c r="I44" s="79">
        <f t="shared" si="5"/>
        <v>325.96</v>
      </c>
      <c r="J44" s="22"/>
      <c r="K44" s="105"/>
      <c r="L44" s="105"/>
    </row>
    <row r="45" spans="1:12" ht="12.75">
      <c r="A45" s="8"/>
      <c r="B45" s="18">
        <v>38814</v>
      </c>
      <c r="C45" s="19" t="s">
        <v>67</v>
      </c>
      <c r="D45" s="19" t="s">
        <v>68</v>
      </c>
      <c r="E45" s="65">
        <v>33.94</v>
      </c>
      <c r="F45" s="20">
        <f t="shared" si="6"/>
        <v>5647.140839999999</v>
      </c>
      <c r="G45" s="21"/>
      <c r="H45" s="78">
        <f t="shared" si="4"/>
        <v>5.4304</v>
      </c>
      <c r="I45" s="79">
        <f t="shared" si="5"/>
        <v>39.3704</v>
      </c>
      <c r="J45" s="22"/>
      <c r="K45" s="105"/>
      <c r="L45" s="105"/>
    </row>
    <row r="46" spans="1:12" ht="12.75">
      <c r="A46" s="8"/>
      <c r="B46" s="18">
        <v>38819</v>
      </c>
      <c r="C46" s="19" t="s">
        <v>66</v>
      </c>
      <c r="D46" s="19" t="s">
        <v>26</v>
      </c>
      <c r="E46" s="65">
        <v>68.78</v>
      </c>
      <c r="F46" s="20">
        <f t="shared" si="6"/>
        <v>11444.02908</v>
      </c>
      <c r="G46" s="21"/>
      <c r="H46" s="78">
        <f t="shared" si="4"/>
        <v>11.004800000000001</v>
      </c>
      <c r="I46" s="79">
        <f t="shared" si="5"/>
        <v>79.7848</v>
      </c>
      <c r="J46" s="22"/>
      <c r="K46" s="105"/>
      <c r="L46" s="105"/>
    </row>
    <row r="47" spans="1:12" ht="12.75">
      <c r="A47" s="8"/>
      <c r="B47" s="18">
        <v>38815</v>
      </c>
      <c r="C47" s="19" t="s">
        <v>21</v>
      </c>
      <c r="D47" s="19" t="s">
        <v>22</v>
      </c>
      <c r="E47" s="65">
        <v>147.42</v>
      </c>
      <c r="F47" s="20">
        <f t="shared" si="6"/>
        <v>24528.624119999997</v>
      </c>
      <c r="G47" s="21"/>
      <c r="H47" s="78">
        <f t="shared" si="4"/>
        <v>23.5872</v>
      </c>
      <c r="I47" s="79">
        <f t="shared" si="5"/>
        <v>171.00719999999998</v>
      </c>
      <c r="J47" s="22"/>
      <c r="K47" s="105"/>
      <c r="L47" s="105"/>
    </row>
    <row r="48" spans="1:12" ht="12.75">
      <c r="A48" s="8"/>
      <c r="B48" s="18">
        <v>38832</v>
      </c>
      <c r="C48" s="19" t="s">
        <v>70</v>
      </c>
      <c r="D48" s="19" t="s">
        <v>54</v>
      </c>
      <c r="E48" s="65">
        <v>211.25</v>
      </c>
      <c r="F48" s="20">
        <f t="shared" si="6"/>
        <v>35149.042499999996</v>
      </c>
      <c r="G48" s="21"/>
      <c r="H48" s="78">
        <v>14.78</v>
      </c>
      <c r="I48" s="79">
        <f t="shared" si="5"/>
        <v>226.03</v>
      </c>
      <c r="J48" s="22"/>
      <c r="K48" s="105"/>
      <c r="L48" s="105"/>
    </row>
    <row r="49" spans="1:12" ht="12.75">
      <c r="A49" s="10"/>
      <c r="B49" s="18">
        <v>38833</v>
      </c>
      <c r="C49" s="19" t="s">
        <v>71</v>
      </c>
      <c r="D49" s="19" t="s">
        <v>72</v>
      </c>
      <c r="E49" s="65">
        <v>276.72</v>
      </c>
      <c r="F49" s="20">
        <f t="shared" si="6"/>
        <v>46042.333920000005</v>
      </c>
      <c r="G49" s="21"/>
      <c r="H49" s="78">
        <f t="shared" si="4"/>
        <v>44.275200000000005</v>
      </c>
      <c r="I49" s="79">
        <f t="shared" si="5"/>
        <v>320.9952</v>
      </c>
      <c r="J49" s="22"/>
      <c r="K49" s="105"/>
      <c r="L49" s="105"/>
    </row>
    <row r="50" spans="1:12" ht="12.75">
      <c r="A50" s="10"/>
      <c r="B50" s="18">
        <v>38833</v>
      </c>
      <c r="C50" s="19" t="s">
        <v>73</v>
      </c>
      <c r="D50" s="19" t="s">
        <v>74</v>
      </c>
      <c r="E50" s="65">
        <v>244.78</v>
      </c>
      <c r="F50" s="20">
        <f t="shared" si="6"/>
        <v>40727.96508</v>
      </c>
      <c r="G50" s="21"/>
      <c r="H50" s="78">
        <f t="shared" si="4"/>
        <v>39.1648</v>
      </c>
      <c r="I50" s="79">
        <f t="shared" si="5"/>
        <v>283.9448</v>
      </c>
      <c r="J50" s="22"/>
      <c r="K50" s="105"/>
      <c r="L50" s="105"/>
    </row>
    <row r="51" spans="1:12" ht="12.75">
      <c r="A51" s="9"/>
      <c r="B51" s="18">
        <v>38827</v>
      </c>
      <c r="C51" s="19" t="s">
        <v>30</v>
      </c>
      <c r="D51" s="19" t="s">
        <v>31</v>
      </c>
      <c r="E51" s="65">
        <v>58.33</v>
      </c>
      <c r="F51" s="20">
        <f t="shared" si="6"/>
        <v>9705.29538</v>
      </c>
      <c r="G51" s="21"/>
      <c r="H51" s="78">
        <f t="shared" si="4"/>
        <v>9.3328</v>
      </c>
      <c r="I51" s="79">
        <f>E51+H51</f>
        <v>67.6628</v>
      </c>
      <c r="J51" s="22"/>
      <c r="K51" s="105"/>
      <c r="L51" s="105"/>
    </row>
    <row r="52" spans="2:12" ht="12.75">
      <c r="B52" s="18">
        <v>38839</v>
      </c>
      <c r="C52" s="19" t="s">
        <v>75</v>
      </c>
      <c r="D52" s="19" t="s">
        <v>76</v>
      </c>
      <c r="E52" s="65">
        <v>251.59</v>
      </c>
      <c r="F52" s="20">
        <f t="shared" si="6"/>
        <v>41861.05374</v>
      </c>
      <c r="G52" s="21"/>
      <c r="H52" s="78">
        <v>10.06</v>
      </c>
      <c r="I52" s="79">
        <f t="shared" si="5"/>
        <v>261.65</v>
      </c>
      <c r="J52" s="22"/>
      <c r="K52" s="105"/>
      <c r="L52" s="105"/>
    </row>
    <row r="53" spans="2:12" ht="12.75">
      <c r="B53" s="18">
        <v>38848</v>
      </c>
      <c r="C53" s="19" t="s">
        <v>77</v>
      </c>
      <c r="D53" s="19" t="s">
        <v>26</v>
      </c>
      <c r="E53" s="65">
        <v>20.2</v>
      </c>
      <c r="F53" s="20">
        <f t="shared" si="6"/>
        <v>3360.9972</v>
      </c>
      <c r="G53" s="21"/>
      <c r="H53" s="78">
        <f t="shared" si="4"/>
        <v>3.2319999999999998</v>
      </c>
      <c r="I53" s="79">
        <f t="shared" si="5"/>
        <v>23.432</v>
      </c>
      <c r="J53" s="22"/>
      <c r="K53" s="105"/>
      <c r="L53" s="105"/>
    </row>
    <row r="54" spans="2:12" ht="12.75">
      <c r="B54" s="18">
        <v>38845</v>
      </c>
      <c r="C54" s="19" t="s">
        <v>21</v>
      </c>
      <c r="D54" s="19" t="s">
        <v>22</v>
      </c>
      <c r="E54" s="66">
        <v>142.86</v>
      </c>
      <c r="F54" s="20">
        <f t="shared" si="6"/>
        <v>23769.903960000003</v>
      </c>
      <c r="G54" s="21"/>
      <c r="H54" s="78">
        <f t="shared" si="4"/>
        <v>22.8576</v>
      </c>
      <c r="I54" s="79">
        <f t="shared" si="5"/>
        <v>165.7176</v>
      </c>
      <c r="J54" s="22"/>
      <c r="K54" s="105"/>
      <c r="L54" s="105"/>
    </row>
    <row r="55" spans="2:12" ht="12.75">
      <c r="B55" s="18">
        <v>38845</v>
      </c>
      <c r="C55" s="19" t="s">
        <v>78</v>
      </c>
      <c r="D55" s="19" t="s">
        <v>68</v>
      </c>
      <c r="E55" s="65">
        <v>48.41</v>
      </c>
      <c r="F55" s="20">
        <f t="shared" si="6"/>
        <v>8054.746259999999</v>
      </c>
      <c r="G55" s="21"/>
      <c r="H55" s="78">
        <f t="shared" si="4"/>
        <v>7.7456</v>
      </c>
      <c r="I55" s="79">
        <f>E55+H55-J55</f>
        <v>56.15559999999999</v>
      </c>
      <c r="J55" s="22"/>
      <c r="K55" s="105"/>
      <c r="L55" s="105"/>
    </row>
    <row r="56" spans="1:12" ht="12.75">
      <c r="A56" s="10"/>
      <c r="B56" s="18">
        <v>38852</v>
      </c>
      <c r="C56" s="19" t="s">
        <v>23</v>
      </c>
      <c r="D56" s="19" t="s">
        <v>24</v>
      </c>
      <c r="E56" s="65">
        <v>94.45</v>
      </c>
      <c r="F56" s="20">
        <f t="shared" si="6"/>
        <v>15715.1577</v>
      </c>
      <c r="G56" s="21"/>
      <c r="H56" s="78">
        <f t="shared" si="4"/>
        <v>15.112</v>
      </c>
      <c r="I56" s="79">
        <f>E56+H56</f>
        <v>109.562</v>
      </c>
      <c r="J56" s="22"/>
      <c r="K56" s="105"/>
      <c r="L56" s="105"/>
    </row>
    <row r="57" spans="1:12" ht="12.75">
      <c r="A57" s="10"/>
      <c r="B57" s="18">
        <v>38861</v>
      </c>
      <c r="C57" s="19" t="s">
        <v>79</v>
      </c>
      <c r="D57" s="19" t="s">
        <v>26</v>
      </c>
      <c r="E57" s="65">
        <v>197.79</v>
      </c>
      <c r="F57" s="20">
        <f t="shared" si="6"/>
        <v>32909.486939999995</v>
      </c>
      <c r="G57" s="21"/>
      <c r="H57" s="78">
        <f t="shared" si="4"/>
        <v>31.6464</v>
      </c>
      <c r="I57" s="79">
        <f t="shared" si="5"/>
        <v>229.4364</v>
      </c>
      <c r="J57" s="22"/>
      <c r="K57" s="105"/>
      <c r="L57" s="105"/>
    </row>
    <row r="58" spans="1:12" ht="12.75">
      <c r="A58" s="10"/>
      <c r="B58" s="18">
        <v>38861</v>
      </c>
      <c r="C58" s="19" t="s">
        <v>80</v>
      </c>
      <c r="D58" s="19" t="s">
        <v>26</v>
      </c>
      <c r="E58" s="65">
        <v>26.53</v>
      </c>
      <c r="F58" s="20">
        <f t="shared" si="6"/>
        <v>4414.22058</v>
      </c>
      <c r="G58" s="21"/>
      <c r="H58" s="78">
        <f t="shared" si="4"/>
        <v>4.244800000000001</v>
      </c>
      <c r="I58" s="78">
        <f t="shared" si="5"/>
        <v>30.774800000000003</v>
      </c>
      <c r="J58" s="22"/>
      <c r="K58" s="105"/>
      <c r="L58" s="105"/>
    </row>
    <row r="59" spans="1:12" ht="12.75">
      <c r="A59" s="10"/>
      <c r="B59" s="18">
        <v>38464</v>
      </c>
      <c r="C59" s="19" t="s">
        <v>81</v>
      </c>
      <c r="D59" s="19" t="s">
        <v>22</v>
      </c>
      <c r="E59" s="65">
        <v>51.72</v>
      </c>
      <c r="F59" s="20">
        <f t="shared" si="6"/>
        <v>8605.483919999999</v>
      </c>
      <c r="G59" s="21"/>
      <c r="H59" s="78">
        <f t="shared" si="4"/>
        <v>8.2752</v>
      </c>
      <c r="I59" s="78">
        <f t="shared" si="5"/>
        <v>59.9952</v>
      </c>
      <c r="J59" s="22"/>
      <c r="K59" s="105"/>
      <c r="L59" s="105"/>
    </row>
    <row r="60" spans="1:12" ht="12.75">
      <c r="A60" s="10"/>
      <c r="B60" s="18">
        <v>38846</v>
      </c>
      <c r="C60" s="19" t="s">
        <v>82</v>
      </c>
      <c r="D60" s="19" t="s">
        <v>83</v>
      </c>
      <c r="E60" s="65">
        <v>187.2</v>
      </c>
      <c r="F60" s="20">
        <f t="shared" si="6"/>
        <v>31147.459199999998</v>
      </c>
      <c r="G60" s="21"/>
      <c r="H60" s="78">
        <f aca="true" t="shared" si="7" ref="H60:H66">E60*0.16</f>
        <v>29.951999999999998</v>
      </c>
      <c r="I60" s="78">
        <f aca="true" t="shared" si="8" ref="I60:I66">E60+H60</f>
        <v>217.152</v>
      </c>
      <c r="J60" s="22"/>
      <c r="K60" s="105"/>
      <c r="L60" s="105"/>
    </row>
    <row r="61" spans="1:12" ht="12.75">
      <c r="A61" s="10"/>
      <c r="B61" s="18">
        <v>38857</v>
      </c>
      <c r="C61" s="19" t="s">
        <v>30</v>
      </c>
      <c r="D61" s="19" t="s">
        <v>31</v>
      </c>
      <c r="E61" s="66">
        <v>59.96</v>
      </c>
      <c r="F61" s="23">
        <f t="shared" si="6"/>
        <v>9976.50456</v>
      </c>
      <c r="G61" s="22"/>
      <c r="H61" s="78">
        <f t="shared" si="7"/>
        <v>9.5936</v>
      </c>
      <c r="I61" s="78">
        <f t="shared" si="8"/>
        <v>69.5536</v>
      </c>
      <c r="J61" s="22"/>
      <c r="K61" s="105"/>
      <c r="L61" s="105"/>
    </row>
    <row r="62" spans="1:12" ht="12.75">
      <c r="A62" s="10"/>
      <c r="B62" s="18">
        <v>38852</v>
      </c>
      <c r="C62" s="19" t="s">
        <v>84</v>
      </c>
      <c r="D62" s="19" t="s">
        <v>85</v>
      </c>
      <c r="E62" s="65">
        <v>314.09</v>
      </c>
      <c r="F62" s="20">
        <f t="shared" si="6"/>
        <v>52260.178739999996</v>
      </c>
      <c r="G62" s="21"/>
      <c r="H62" s="78">
        <f t="shared" si="7"/>
        <v>50.2544</v>
      </c>
      <c r="I62" s="78">
        <f t="shared" si="8"/>
        <v>364.34439999999995</v>
      </c>
      <c r="J62" s="22"/>
      <c r="K62" s="105"/>
      <c r="L62" s="105"/>
    </row>
    <row r="63" spans="1:12" ht="12.75">
      <c r="A63" s="10"/>
      <c r="B63" s="18">
        <v>38874</v>
      </c>
      <c r="C63" s="19" t="s">
        <v>70</v>
      </c>
      <c r="D63" s="19" t="s">
        <v>59</v>
      </c>
      <c r="E63" s="65">
        <v>60</v>
      </c>
      <c r="F63" s="20">
        <f t="shared" si="6"/>
        <v>9983.16</v>
      </c>
      <c r="G63" s="21"/>
      <c r="H63" s="78">
        <v>4.2</v>
      </c>
      <c r="I63" s="78">
        <f t="shared" si="8"/>
        <v>64.2</v>
      </c>
      <c r="J63" s="22"/>
      <c r="K63" s="105"/>
      <c r="L63" s="105"/>
    </row>
    <row r="64" spans="1:12" ht="12.75">
      <c r="A64" s="11"/>
      <c r="B64" s="18">
        <v>38873</v>
      </c>
      <c r="C64" s="19" t="s">
        <v>86</v>
      </c>
      <c r="D64" s="19" t="s">
        <v>87</v>
      </c>
      <c r="E64" s="65">
        <v>34.4</v>
      </c>
      <c r="F64" s="20">
        <f t="shared" si="6"/>
        <v>5723.6784</v>
      </c>
      <c r="G64" s="21"/>
      <c r="H64" s="78">
        <f t="shared" si="7"/>
        <v>5.504</v>
      </c>
      <c r="I64" s="78">
        <f t="shared" si="8"/>
        <v>39.903999999999996</v>
      </c>
      <c r="J64" s="22"/>
      <c r="K64" s="105"/>
      <c r="L64" s="105"/>
    </row>
    <row r="65" spans="1:12" ht="12.75">
      <c r="A65" s="10"/>
      <c r="B65" s="18">
        <v>38876</v>
      </c>
      <c r="C65" s="19" t="s">
        <v>88</v>
      </c>
      <c r="D65" s="19" t="s">
        <v>74</v>
      </c>
      <c r="E65" s="65">
        <v>85.34</v>
      </c>
      <c r="F65" s="20">
        <f t="shared" si="6"/>
        <v>14199.38124</v>
      </c>
      <c r="G65" s="21"/>
      <c r="H65" s="78">
        <f t="shared" si="7"/>
        <v>13.6544</v>
      </c>
      <c r="I65" s="78">
        <f t="shared" si="8"/>
        <v>98.9944</v>
      </c>
      <c r="J65" s="22"/>
      <c r="K65" s="105"/>
      <c r="L65" s="105"/>
    </row>
    <row r="66" spans="1:12" ht="12.75">
      <c r="A66" s="10"/>
      <c r="B66" s="18">
        <v>38876</v>
      </c>
      <c r="C66" s="19" t="s">
        <v>89</v>
      </c>
      <c r="D66" s="19" t="s">
        <v>26</v>
      </c>
      <c r="E66" s="65">
        <v>20.2</v>
      </c>
      <c r="F66" s="20">
        <f t="shared" si="6"/>
        <v>3360.9972</v>
      </c>
      <c r="G66" s="21"/>
      <c r="H66" s="78">
        <f t="shared" si="7"/>
        <v>3.2319999999999998</v>
      </c>
      <c r="I66" s="78">
        <f t="shared" si="8"/>
        <v>23.432</v>
      </c>
      <c r="J66" s="22"/>
      <c r="K66" s="105"/>
      <c r="L66" s="105"/>
    </row>
    <row r="67" spans="1:12" ht="12.75">
      <c r="A67" s="10"/>
      <c r="B67" s="18">
        <v>38881</v>
      </c>
      <c r="C67" s="19" t="s">
        <v>90</v>
      </c>
      <c r="D67" s="19" t="s">
        <v>91</v>
      </c>
      <c r="E67" s="66">
        <v>125.86</v>
      </c>
      <c r="F67" s="23">
        <f t="shared" si="6"/>
        <v>20941.341959999998</v>
      </c>
      <c r="G67" s="22"/>
      <c r="H67" s="78">
        <f aca="true" t="shared" si="9" ref="H67:H125">E67*0.16</f>
        <v>20.1376</v>
      </c>
      <c r="I67" s="78">
        <f aca="true" t="shared" si="10" ref="I67:I123">E67+H67</f>
        <v>145.9976</v>
      </c>
      <c r="J67" s="22"/>
      <c r="K67" s="105"/>
      <c r="L67" s="105"/>
    </row>
    <row r="68" spans="1:12" ht="12.75">
      <c r="A68" s="10"/>
      <c r="B68" s="84">
        <v>38876</v>
      </c>
      <c r="C68" s="85" t="s">
        <v>21</v>
      </c>
      <c r="D68" s="85" t="s">
        <v>22</v>
      </c>
      <c r="E68" s="86">
        <v>157.26</v>
      </c>
      <c r="F68" s="87">
        <f t="shared" si="6"/>
        <v>26165.86236</v>
      </c>
      <c r="G68" s="88"/>
      <c r="H68" s="89">
        <f t="shared" si="9"/>
        <v>25.1616</v>
      </c>
      <c r="I68" s="89">
        <f t="shared" si="10"/>
        <v>182.42159999999998</v>
      </c>
      <c r="J68" s="22"/>
      <c r="K68" s="105"/>
      <c r="L68" s="105"/>
    </row>
    <row r="69" spans="1:12" ht="12.75">
      <c r="A69" s="10"/>
      <c r="B69" s="18">
        <v>38875</v>
      </c>
      <c r="C69" s="19" t="s">
        <v>92</v>
      </c>
      <c r="D69" s="19" t="s">
        <v>68</v>
      </c>
      <c r="E69" s="66">
        <v>33.94</v>
      </c>
      <c r="F69" s="23">
        <f t="shared" si="6"/>
        <v>5647.140839999999</v>
      </c>
      <c r="G69" s="22"/>
      <c r="H69" s="78">
        <f t="shared" si="9"/>
        <v>5.4304</v>
      </c>
      <c r="I69" s="79">
        <f>E69+H69</f>
        <v>39.3704</v>
      </c>
      <c r="J69" s="22"/>
      <c r="K69" s="105"/>
      <c r="L69" s="88"/>
    </row>
    <row r="70" spans="1:12" ht="12.75">
      <c r="A70" s="10"/>
      <c r="B70" s="18">
        <v>38883</v>
      </c>
      <c r="C70" s="19" t="s">
        <v>93</v>
      </c>
      <c r="D70" s="19" t="s">
        <v>26</v>
      </c>
      <c r="E70" s="66">
        <v>180.31</v>
      </c>
      <c r="F70" s="23">
        <f t="shared" si="6"/>
        <v>30001.05966</v>
      </c>
      <c r="G70" s="22"/>
      <c r="H70" s="78">
        <f aca="true" t="shared" si="11" ref="H70:H77">E70*0.16</f>
        <v>28.849600000000002</v>
      </c>
      <c r="I70" s="78">
        <f>E70+H70</f>
        <v>209.1596</v>
      </c>
      <c r="J70" s="22"/>
      <c r="K70" s="106"/>
      <c r="L70" s="88"/>
    </row>
    <row r="71" spans="1:12" ht="12.75">
      <c r="A71" s="10"/>
      <c r="B71" s="18">
        <v>38876</v>
      </c>
      <c r="C71" s="19" t="s">
        <v>97</v>
      </c>
      <c r="D71" s="19" t="s">
        <v>98</v>
      </c>
      <c r="E71" s="66">
        <v>1468.68</v>
      </c>
      <c r="F71" s="23">
        <f t="shared" si="6"/>
        <v>244367.79048</v>
      </c>
      <c r="G71" s="22"/>
      <c r="H71" s="78">
        <f t="shared" si="11"/>
        <v>234.98880000000003</v>
      </c>
      <c r="I71" s="78">
        <f>E71+H71</f>
        <v>1703.6688000000001</v>
      </c>
      <c r="J71" s="22"/>
      <c r="K71" s="106"/>
      <c r="L71" s="88"/>
    </row>
    <row r="72" spans="1:12" ht="12.75">
      <c r="A72" s="10"/>
      <c r="B72" s="18">
        <v>38898</v>
      </c>
      <c r="C72" s="19" t="s">
        <v>99</v>
      </c>
      <c r="D72" s="19" t="s">
        <v>26</v>
      </c>
      <c r="E72" s="66">
        <v>33.65</v>
      </c>
      <c r="F72" s="23">
        <f t="shared" si="6"/>
        <v>5598.8889</v>
      </c>
      <c r="G72" s="22"/>
      <c r="H72" s="78">
        <v>1.35</v>
      </c>
      <c r="I72" s="78">
        <f>E72+H72</f>
        <v>35</v>
      </c>
      <c r="J72" s="22"/>
      <c r="K72" s="106"/>
      <c r="L72" s="88"/>
    </row>
    <row r="73" spans="1:12" ht="12.75">
      <c r="A73" s="10"/>
      <c r="B73" s="18">
        <v>38888</v>
      </c>
      <c r="C73" s="19" t="s">
        <v>94</v>
      </c>
      <c r="D73" s="19" t="s">
        <v>26</v>
      </c>
      <c r="E73" s="66">
        <v>20.2</v>
      </c>
      <c r="F73" s="23">
        <f t="shared" si="6"/>
        <v>3360.9972</v>
      </c>
      <c r="G73" s="22"/>
      <c r="H73" s="78">
        <f t="shared" si="11"/>
        <v>3.2319999999999998</v>
      </c>
      <c r="I73" s="79">
        <f>E73+H73</f>
        <v>23.432</v>
      </c>
      <c r="J73" s="22"/>
      <c r="K73" s="106"/>
      <c r="L73" s="88"/>
    </row>
    <row r="74" spans="1:12" ht="12.75">
      <c r="A74" s="10"/>
      <c r="B74" s="18">
        <v>38868</v>
      </c>
      <c r="C74" s="19" t="s">
        <v>95</v>
      </c>
      <c r="D74" s="19" t="s">
        <v>51</v>
      </c>
      <c r="E74" s="66">
        <v>56.44</v>
      </c>
      <c r="F74" s="23">
        <f t="shared" si="6"/>
        <v>9390.82584</v>
      </c>
      <c r="G74" s="22"/>
      <c r="H74" s="78">
        <f t="shared" si="11"/>
        <v>9.0304</v>
      </c>
      <c r="I74" s="79">
        <f>E74+H74-J74</f>
        <v>65.4704</v>
      </c>
      <c r="J74" s="24">
        <v>0</v>
      </c>
      <c r="K74" s="106">
        <f>SUM(J44:J75)</f>
        <v>0</v>
      </c>
      <c r="L74" s="88"/>
    </row>
    <row r="75" spans="1:12" ht="12.75">
      <c r="A75" s="10"/>
      <c r="B75" s="18">
        <v>38835</v>
      </c>
      <c r="C75" s="19" t="s">
        <v>96</v>
      </c>
      <c r="D75" s="19" t="s">
        <v>51</v>
      </c>
      <c r="E75" s="66">
        <v>190.96</v>
      </c>
      <c r="F75" s="23">
        <f t="shared" si="6"/>
        <v>31773.07056</v>
      </c>
      <c r="G75" s="22"/>
      <c r="H75" s="78">
        <f t="shared" si="11"/>
        <v>30.553600000000003</v>
      </c>
      <c r="I75" s="79">
        <f>E75+H75-J75</f>
        <v>221.5136</v>
      </c>
      <c r="J75" s="24">
        <v>0</v>
      </c>
      <c r="K75" s="106"/>
      <c r="L75" s="88"/>
    </row>
    <row r="76" spans="1:12" ht="12.75">
      <c r="A76" s="10"/>
      <c r="B76" s="18">
        <v>38889</v>
      </c>
      <c r="C76" s="19" t="s">
        <v>90</v>
      </c>
      <c r="D76" s="19" t="s">
        <v>91</v>
      </c>
      <c r="E76" s="66">
        <v>34.48</v>
      </c>
      <c r="F76" s="23">
        <f t="shared" si="6"/>
        <v>5736.98928</v>
      </c>
      <c r="G76" s="22"/>
      <c r="H76" s="78">
        <f t="shared" si="11"/>
        <v>5.5168</v>
      </c>
      <c r="I76" s="79">
        <f>E76+H76-J76</f>
        <v>39.99679999999999</v>
      </c>
      <c r="J76" s="22"/>
      <c r="K76" s="106"/>
      <c r="L76" s="88"/>
    </row>
    <row r="77" spans="1:12" ht="12.75">
      <c r="A77" s="10"/>
      <c r="B77" s="18">
        <v>38888</v>
      </c>
      <c r="C77" s="19" t="s">
        <v>30</v>
      </c>
      <c r="D77" s="19" t="s">
        <v>31</v>
      </c>
      <c r="E77" s="66">
        <v>50.86</v>
      </c>
      <c r="F77" s="23">
        <f t="shared" si="6"/>
        <v>8462.391959999999</v>
      </c>
      <c r="G77" s="22"/>
      <c r="H77" s="78">
        <f t="shared" si="11"/>
        <v>8.1376</v>
      </c>
      <c r="I77" s="79">
        <f>E77+H77-J77</f>
        <v>58.9976</v>
      </c>
      <c r="J77" s="22"/>
      <c r="K77" s="107" t="s">
        <v>11</v>
      </c>
      <c r="L77" s="88"/>
    </row>
    <row r="78" spans="2:12" ht="12.75">
      <c r="B78" s="18"/>
      <c r="C78" s="19"/>
      <c r="D78" s="19"/>
      <c r="E78" s="65"/>
      <c r="F78" s="20"/>
      <c r="G78" s="21"/>
      <c r="H78" s="78"/>
      <c r="I78" s="79"/>
      <c r="J78" s="22"/>
      <c r="K78" s="108" t="s">
        <v>8</v>
      </c>
      <c r="L78" s="108" t="s">
        <v>9</v>
      </c>
    </row>
    <row r="79" spans="2:12" ht="12.75">
      <c r="B79" s="18"/>
      <c r="C79" s="19"/>
      <c r="D79" s="19"/>
      <c r="E79" s="65"/>
      <c r="F79" s="20"/>
      <c r="G79" s="21"/>
      <c r="H79" s="78"/>
      <c r="I79" s="79"/>
      <c r="J79" s="22"/>
      <c r="K79" s="109">
        <f>SUM(E43:E77)</f>
        <v>5326.5999999999985</v>
      </c>
      <c r="L79" s="109">
        <f>SUM(H43:H77)</f>
        <v>793.6076</v>
      </c>
    </row>
    <row r="80" spans="2:12" ht="12.75">
      <c r="B80" s="2"/>
      <c r="C80" s="7"/>
      <c r="D80" s="7"/>
      <c r="E80" s="64"/>
      <c r="F80" s="13"/>
      <c r="G80" s="5"/>
      <c r="H80" s="76"/>
      <c r="I80" s="77"/>
      <c r="K80" s="9"/>
      <c r="L80" s="9"/>
    </row>
    <row r="81" spans="2:12" ht="12.75">
      <c r="B81" s="18">
        <v>38904</v>
      </c>
      <c r="C81" s="19" t="s">
        <v>100</v>
      </c>
      <c r="D81" s="19" t="s">
        <v>47</v>
      </c>
      <c r="E81" s="65">
        <v>33.94</v>
      </c>
      <c r="F81" s="52">
        <f t="shared" si="6"/>
        <v>5647.140839999999</v>
      </c>
      <c r="G81" s="21"/>
      <c r="H81" s="78">
        <f t="shared" si="9"/>
        <v>5.4304</v>
      </c>
      <c r="I81" s="79">
        <f t="shared" si="10"/>
        <v>39.3704</v>
      </c>
      <c r="J81" s="22"/>
      <c r="K81" s="105"/>
      <c r="L81" s="105"/>
    </row>
    <row r="82" spans="2:12" ht="12.75">
      <c r="B82" s="18">
        <v>38908</v>
      </c>
      <c r="C82" s="19" t="s">
        <v>101</v>
      </c>
      <c r="D82" s="19" t="s">
        <v>102</v>
      </c>
      <c r="E82" s="65">
        <v>14.78</v>
      </c>
      <c r="F82" s="52">
        <f t="shared" si="6"/>
        <v>2459.1850799999997</v>
      </c>
      <c r="G82" s="21"/>
      <c r="H82" s="78">
        <v>2.37</v>
      </c>
      <c r="I82" s="79">
        <f t="shared" si="10"/>
        <v>17.15</v>
      </c>
      <c r="J82" s="22"/>
      <c r="K82" s="105"/>
      <c r="L82" s="105"/>
    </row>
    <row r="83" spans="2:12" ht="12.75">
      <c r="B83" s="18">
        <v>38906</v>
      </c>
      <c r="C83" s="19" t="s">
        <v>21</v>
      </c>
      <c r="D83" s="19" t="s">
        <v>22</v>
      </c>
      <c r="E83" s="65">
        <v>129.36</v>
      </c>
      <c r="F83" s="52">
        <f t="shared" si="6"/>
        <v>21523.69296</v>
      </c>
      <c r="G83" s="21"/>
      <c r="H83" s="78">
        <f t="shared" si="9"/>
        <v>20.6976</v>
      </c>
      <c r="I83" s="79">
        <f t="shared" si="10"/>
        <v>150.0576</v>
      </c>
      <c r="J83" s="22"/>
      <c r="K83" s="105"/>
      <c r="L83" s="105"/>
    </row>
    <row r="84" spans="2:12" ht="12.75">
      <c r="B84" s="18">
        <v>38910</v>
      </c>
      <c r="C84" s="19" t="s">
        <v>23</v>
      </c>
      <c r="D84" s="19" t="s">
        <v>24</v>
      </c>
      <c r="E84" s="65">
        <v>81.07</v>
      </c>
      <c r="F84" s="52">
        <f t="shared" si="6"/>
        <v>13488.913019999998</v>
      </c>
      <c r="G84" s="21"/>
      <c r="H84" s="78">
        <f t="shared" si="9"/>
        <v>12.9712</v>
      </c>
      <c r="I84" s="79">
        <f t="shared" si="10"/>
        <v>94.04119999999999</v>
      </c>
      <c r="J84" s="22"/>
      <c r="K84" s="105"/>
      <c r="L84" s="105"/>
    </row>
    <row r="85" spans="2:12" ht="12.75">
      <c r="B85" s="18">
        <v>38911</v>
      </c>
      <c r="C85" s="19" t="s">
        <v>103</v>
      </c>
      <c r="D85" s="19" t="s">
        <v>104</v>
      </c>
      <c r="E85" s="66">
        <v>30</v>
      </c>
      <c r="F85" s="52">
        <f t="shared" si="6"/>
        <v>4991.58</v>
      </c>
      <c r="G85" s="21"/>
      <c r="H85" s="78">
        <f t="shared" si="9"/>
        <v>4.8</v>
      </c>
      <c r="I85" s="79">
        <f t="shared" si="10"/>
        <v>34.8</v>
      </c>
      <c r="J85" s="22"/>
      <c r="K85" s="105"/>
      <c r="L85" s="105"/>
    </row>
    <row r="86" spans="2:12" ht="12.75">
      <c r="B86" s="18">
        <v>38918</v>
      </c>
      <c r="C86" s="19" t="s">
        <v>30</v>
      </c>
      <c r="D86" s="19" t="s">
        <v>31</v>
      </c>
      <c r="E86" s="66">
        <v>59.04</v>
      </c>
      <c r="F86" s="52">
        <f t="shared" si="6"/>
        <v>9823.42944</v>
      </c>
      <c r="G86" s="21"/>
      <c r="H86" s="78">
        <f t="shared" si="9"/>
        <v>9.4464</v>
      </c>
      <c r="I86" s="79">
        <f t="shared" si="10"/>
        <v>68.4864</v>
      </c>
      <c r="J86" s="22"/>
      <c r="K86" s="105"/>
      <c r="L86" s="105"/>
    </row>
    <row r="87" spans="2:12" ht="12.75">
      <c r="B87" s="18">
        <v>38924</v>
      </c>
      <c r="C87" s="19" t="s">
        <v>105</v>
      </c>
      <c r="D87" s="19" t="s">
        <v>26</v>
      </c>
      <c r="E87" s="65">
        <v>158.36</v>
      </c>
      <c r="F87" s="52">
        <f t="shared" si="6"/>
        <v>26348.88696</v>
      </c>
      <c r="G87" s="21"/>
      <c r="H87" s="78">
        <f t="shared" si="9"/>
        <v>25.337600000000002</v>
      </c>
      <c r="I87" s="79">
        <f>E87+H87-J87</f>
        <v>183.69760000000002</v>
      </c>
      <c r="J87" s="53"/>
      <c r="K87" s="105"/>
      <c r="L87" s="105"/>
    </row>
    <row r="88" spans="2:12" ht="12.75">
      <c r="B88" s="90">
        <v>38897</v>
      </c>
      <c r="C88" s="91" t="s">
        <v>106</v>
      </c>
      <c r="D88" s="91" t="s">
        <v>107</v>
      </c>
      <c r="E88" s="92">
        <v>4197.74</v>
      </c>
      <c r="F88" s="93">
        <f t="shared" si="6"/>
        <v>698445.16764</v>
      </c>
      <c r="G88" s="94"/>
      <c r="H88" s="95">
        <f t="shared" si="9"/>
        <v>671.6383999999999</v>
      </c>
      <c r="I88" s="96">
        <f t="shared" si="10"/>
        <v>4869.3784</v>
      </c>
      <c r="J88" s="22"/>
      <c r="K88" s="105"/>
      <c r="L88" s="105"/>
    </row>
    <row r="89" spans="2:12" ht="12.75">
      <c r="B89" s="18">
        <v>38922</v>
      </c>
      <c r="C89" s="19" t="s">
        <v>108</v>
      </c>
      <c r="D89" s="19" t="s">
        <v>109</v>
      </c>
      <c r="E89" s="65">
        <v>50.91</v>
      </c>
      <c r="F89" s="52">
        <f t="shared" si="6"/>
        <v>8470.71126</v>
      </c>
      <c r="G89" s="21"/>
      <c r="H89" s="78">
        <f t="shared" si="9"/>
        <v>8.1456</v>
      </c>
      <c r="I89" s="79">
        <f t="shared" si="10"/>
        <v>59.0556</v>
      </c>
      <c r="J89" s="22"/>
      <c r="K89" s="105"/>
      <c r="L89" s="105"/>
    </row>
    <row r="90" spans="2:12" ht="12.75">
      <c r="B90" s="18">
        <v>38937</v>
      </c>
      <c r="C90" s="19" t="s">
        <v>21</v>
      </c>
      <c r="D90" s="19" t="s">
        <v>22</v>
      </c>
      <c r="E90" s="66">
        <v>109.94</v>
      </c>
      <c r="F90" s="52">
        <f t="shared" si="6"/>
        <v>18292.47684</v>
      </c>
      <c r="G90" s="21"/>
      <c r="H90" s="78">
        <f t="shared" si="9"/>
        <v>17.5904</v>
      </c>
      <c r="I90" s="79">
        <f t="shared" si="10"/>
        <v>127.5304</v>
      </c>
      <c r="J90" s="22"/>
      <c r="K90" s="105"/>
      <c r="L90" s="105"/>
    </row>
    <row r="91" spans="2:12" ht="12.75">
      <c r="B91" s="18">
        <v>38968</v>
      </c>
      <c r="C91" s="19" t="s">
        <v>21</v>
      </c>
      <c r="D91" s="19" t="s">
        <v>22</v>
      </c>
      <c r="E91" s="66">
        <v>604.27</v>
      </c>
      <c r="F91" s="52">
        <f t="shared" si="6"/>
        <v>100542.06822</v>
      </c>
      <c r="G91" s="21"/>
      <c r="H91" s="78">
        <f t="shared" si="9"/>
        <v>96.6832</v>
      </c>
      <c r="I91" s="79">
        <f t="shared" si="10"/>
        <v>700.9531999999999</v>
      </c>
      <c r="J91" s="22"/>
      <c r="K91" s="105"/>
      <c r="L91" s="105"/>
    </row>
    <row r="92" spans="2:12" ht="12.75">
      <c r="B92" s="18">
        <v>38931</v>
      </c>
      <c r="C92" s="19" t="s">
        <v>100</v>
      </c>
      <c r="D92" s="19" t="s">
        <v>47</v>
      </c>
      <c r="E92" s="65">
        <v>95.43</v>
      </c>
      <c r="F92" s="52">
        <f t="shared" si="6"/>
        <v>15878.21598</v>
      </c>
      <c r="G92" s="21"/>
      <c r="H92" s="78">
        <f t="shared" si="9"/>
        <v>15.2688</v>
      </c>
      <c r="I92" s="79">
        <f t="shared" si="10"/>
        <v>110.6988</v>
      </c>
      <c r="J92" s="22"/>
      <c r="K92" s="105"/>
      <c r="L92" s="88"/>
    </row>
    <row r="93" spans="2:12" ht="12.75">
      <c r="B93" s="18">
        <v>38949</v>
      </c>
      <c r="C93" s="19" t="s">
        <v>30</v>
      </c>
      <c r="D93" s="19" t="s">
        <v>31</v>
      </c>
      <c r="E93" s="65">
        <v>53.3</v>
      </c>
      <c r="F93" s="52">
        <f t="shared" si="6"/>
        <v>8868.3738</v>
      </c>
      <c r="G93" s="21"/>
      <c r="H93" s="78">
        <f t="shared" si="9"/>
        <v>8.528</v>
      </c>
      <c r="I93" s="79">
        <f>E93+H93-J93</f>
        <v>61.827999999999996</v>
      </c>
      <c r="J93" s="53"/>
      <c r="K93" s="105"/>
      <c r="L93" s="105"/>
    </row>
    <row r="94" spans="2:12" ht="12.75">
      <c r="B94" s="18">
        <v>38966</v>
      </c>
      <c r="C94" s="19" t="s">
        <v>23</v>
      </c>
      <c r="D94" s="19" t="s">
        <v>24</v>
      </c>
      <c r="E94" s="65">
        <v>107.42</v>
      </c>
      <c r="F94" s="52">
        <f t="shared" si="6"/>
        <v>17873.184119999998</v>
      </c>
      <c r="G94" s="21"/>
      <c r="H94" s="78">
        <f t="shared" si="9"/>
        <v>17.1872</v>
      </c>
      <c r="I94" s="79">
        <f t="shared" si="10"/>
        <v>124.6072</v>
      </c>
      <c r="J94" s="22"/>
      <c r="K94" s="105"/>
      <c r="L94" s="105"/>
    </row>
    <row r="95" spans="2:12" ht="12.75">
      <c r="B95" s="18">
        <v>38888</v>
      </c>
      <c r="C95" s="19" t="s">
        <v>110</v>
      </c>
      <c r="D95" s="19" t="s">
        <v>31</v>
      </c>
      <c r="E95" s="65">
        <v>92.26</v>
      </c>
      <c r="F95" s="52">
        <f t="shared" si="6"/>
        <v>15350.77236</v>
      </c>
      <c r="G95" s="21"/>
      <c r="H95" s="78">
        <f t="shared" si="9"/>
        <v>14.761600000000001</v>
      </c>
      <c r="I95" s="79">
        <f t="shared" si="10"/>
        <v>107.0216</v>
      </c>
      <c r="J95" s="22"/>
      <c r="K95" s="88"/>
      <c r="L95" s="105"/>
    </row>
    <row r="96" spans="2:12" ht="12.75">
      <c r="B96" s="18">
        <v>38973</v>
      </c>
      <c r="C96" s="19" t="s">
        <v>111</v>
      </c>
      <c r="D96" s="19" t="s">
        <v>112</v>
      </c>
      <c r="E96" s="65">
        <v>25.85</v>
      </c>
      <c r="F96" s="52">
        <f t="shared" si="6"/>
        <v>4301.0781</v>
      </c>
      <c r="G96" s="21"/>
      <c r="H96" s="78">
        <f t="shared" si="9"/>
        <v>4.136</v>
      </c>
      <c r="I96" s="79">
        <f t="shared" si="10"/>
        <v>29.986</v>
      </c>
      <c r="J96" s="22"/>
      <c r="K96" s="105"/>
      <c r="L96" s="105"/>
    </row>
    <row r="97" spans="2:12" ht="12.75">
      <c r="B97" s="18">
        <v>38972</v>
      </c>
      <c r="C97" s="19" t="s">
        <v>113</v>
      </c>
      <c r="D97" s="19" t="s">
        <v>47</v>
      </c>
      <c r="E97" s="65">
        <v>30.1</v>
      </c>
      <c r="F97" s="52">
        <f t="shared" si="6"/>
        <v>5008.2186</v>
      </c>
      <c r="G97" s="21"/>
      <c r="H97" s="78">
        <f t="shared" si="9"/>
        <v>4.816000000000001</v>
      </c>
      <c r="I97" s="79">
        <f t="shared" si="10"/>
        <v>34.916000000000004</v>
      </c>
      <c r="J97" s="24"/>
      <c r="K97" s="105"/>
      <c r="L97" s="105"/>
    </row>
    <row r="98" spans="2:12" ht="12.75">
      <c r="B98" s="18">
        <v>38974</v>
      </c>
      <c r="C98" s="19" t="s">
        <v>114</v>
      </c>
      <c r="D98" s="19" t="s">
        <v>115</v>
      </c>
      <c r="E98" s="65">
        <v>63.19</v>
      </c>
      <c r="F98" s="52">
        <f t="shared" si="6"/>
        <v>10513.93134</v>
      </c>
      <c r="G98" s="21"/>
      <c r="H98" s="78">
        <f t="shared" si="9"/>
        <v>10.1104</v>
      </c>
      <c r="I98" s="79">
        <f t="shared" si="10"/>
        <v>73.3004</v>
      </c>
      <c r="J98" s="22"/>
      <c r="K98" s="105"/>
      <c r="L98" s="105"/>
    </row>
    <row r="99" spans="2:12" ht="12.75">
      <c r="B99" s="18">
        <v>38960</v>
      </c>
      <c r="C99" s="19" t="s">
        <v>116</v>
      </c>
      <c r="D99" s="19" t="s">
        <v>24</v>
      </c>
      <c r="E99" s="65">
        <v>51.48</v>
      </c>
      <c r="F99" s="52">
        <f t="shared" si="6"/>
        <v>8565.55128</v>
      </c>
      <c r="G99" s="21"/>
      <c r="H99" s="78">
        <f t="shared" si="9"/>
        <v>8.236799999999999</v>
      </c>
      <c r="I99" s="79">
        <f t="shared" si="10"/>
        <v>59.71679999999999</v>
      </c>
      <c r="J99" s="22"/>
      <c r="K99" s="105"/>
      <c r="L99" s="105"/>
    </row>
    <row r="100" spans="2:12" ht="12.75">
      <c r="B100" s="18">
        <v>38840</v>
      </c>
      <c r="C100" s="19" t="s">
        <v>116</v>
      </c>
      <c r="D100" s="19" t="s">
        <v>24</v>
      </c>
      <c r="E100" s="65">
        <v>24.29</v>
      </c>
      <c r="F100" s="52">
        <f t="shared" si="6"/>
        <v>4041.51594</v>
      </c>
      <c r="G100" s="21"/>
      <c r="H100" s="78">
        <f t="shared" si="9"/>
        <v>3.8864</v>
      </c>
      <c r="I100" s="79">
        <f t="shared" si="10"/>
        <v>28.1764</v>
      </c>
      <c r="J100" s="24"/>
      <c r="K100" s="105"/>
      <c r="L100" s="105"/>
    </row>
    <row r="101" spans="2:12" ht="12.75">
      <c r="B101" s="18">
        <v>38980</v>
      </c>
      <c r="C101" s="19" t="s">
        <v>88</v>
      </c>
      <c r="D101" s="19" t="s">
        <v>117</v>
      </c>
      <c r="E101" s="65">
        <v>90.43</v>
      </c>
      <c r="F101" s="52">
        <f t="shared" si="6"/>
        <v>15046.28598</v>
      </c>
      <c r="G101" s="21"/>
      <c r="H101" s="78">
        <f t="shared" si="9"/>
        <v>14.468800000000002</v>
      </c>
      <c r="I101" s="78">
        <f t="shared" si="10"/>
        <v>104.89880000000001</v>
      </c>
      <c r="J101" s="22"/>
      <c r="K101" s="105"/>
      <c r="L101" s="105"/>
    </row>
    <row r="102" spans="2:12" ht="12.75">
      <c r="B102" s="18">
        <v>38980</v>
      </c>
      <c r="C102" s="19" t="s">
        <v>110</v>
      </c>
      <c r="D102" s="19" t="s">
        <v>31</v>
      </c>
      <c r="E102" s="65">
        <v>75</v>
      </c>
      <c r="F102" s="52">
        <f t="shared" si="6"/>
        <v>12478.949999999999</v>
      </c>
      <c r="G102" s="21"/>
      <c r="H102" s="78">
        <f t="shared" si="9"/>
        <v>12</v>
      </c>
      <c r="I102" s="78">
        <f t="shared" si="10"/>
        <v>87</v>
      </c>
      <c r="J102" s="22"/>
      <c r="K102" s="105"/>
      <c r="L102" s="105"/>
    </row>
    <row r="103" spans="2:12" ht="12.75">
      <c r="B103" s="18">
        <v>38987</v>
      </c>
      <c r="C103" s="19" t="s">
        <v>118</v>
      </c>
      <c r="D103" s="19" t="s">
        <v>102</v>
      </c>
      <c r="E103" s="66">
        <v>21.51</v>
      </c>
      <c r="F103" s="54">
        <f t="shared" si="6"/>
        <v>3578.96286</v>
      </c>
      <c r="G103" s="22"/>
      <c r="H103" s="78">
        <f t="shared" si="9"/>
        <v>3.4416</v>
      </c>
      <c r="I103" s="79">
        <f t="shared" si="10"/>
        <v>24.951600000000003</v>
      </c>
      <c r="J103" s="22"/>
      <c r="K103" s="105"/>
      <c r="L103" s="105"/>
    </row>
    <row r="104" spans="2:12" ht="12.75">
      <c r="B104" s="18">
        <v>38987</v>
      </c>
      <c r="C104" s="19" t="s">
        <v>90</v>
      </c>
      <c r="D104" s="19" t="s">
        <v>119</v>
      </c>
      <c r="E104" s="65">
        <v>85.35</v>
      </c>
      <c r="F104" s="52">
        <f t="shared" si="6"/>
        <v>14201.0451</v>
      </c>
      <c r="G104" s="21"/>
      <c r="H104" s="78">
        <f t="shared" si="9"/>
        <v>13.655999999999999</v>
      </c>
      <c r="I104" s="78">
        <f t="shared" si="10"/>
        <v>99.006</v>
      </c>
      <c r="J104" s="22"/>
      <c r="K104" s="105"/>
      <c r="L104" s="105"/>
    </row>
    <row r="105" spans="2:12" ht="12.75">
      <c r="B105" s="18">
        <v>38980</v>
      </c>
      <c r="C105" s="19" t="s">
        <v>30</v>
      </c>
      <c r="D105" s="19" t="s">
        <v>31</v>
      </c>
      <c r="E105" s="65">
        <v>16.09</v>
      </c>
      <c r="F105" s="52">
        <f t="shared" si="6"/>
        <v>2677.15074</v>
      </c>
      <c r="G105" s="21"/>
      <c r="H105" s="78">
        <f t="shared" si="9"/>
        <v>2.5744000000000002</v>
      </c>
      <c r="I105" s="78">
        <f t="shared" si="10"/>
        <v>18.6644</v>
      </c>
      <c r="J105" s="22"/>
      <c r="K105" s="105"/>
      <c r="L105" s="105"/>
    </row>
    <row r="106" spans="2:12" ht="12.75">
      <c r="B106" s="18">
        <v>38980</v>
      </c>
      <c r="C106" s="19" t="s">
        <v>30</v>
      </c>
      <c r="D106" s="19" t="s">
        <v>31</v>
      </c>
      <c r="E106" s="66">
        <v>75</v>
      </c>
      <c r="F106" s="54">
        <f t="shared" si="6"/>
        <v>12478.949999999999</v>
      </c>
      <c r="G106" s="22"/>
      <c r="H106" s="78">
        <f t="shared" si="9"/>
        <v>12</v>
      </c>
      <c r="I106" s="78">
        <f t="shared" si="10"/>
        <v>87</v>
      </c>
      <c r="J106" s="22"/>
      <c r="K106" s="105"/>
      <c r="L106" s="105"/>
    </row>
    <row r="107" spans="2:12" ht="12.75">
      <c r="B107" s="90">
        <v>39951</v>
      </c>
      <c r="C107" s="91" t="s">
        <v>121</v>
      </c>
      <c r="D107" s="91" t="s">
        <v>122</v>
      </c>
      <c r="E107" s="92">
        <v>4721.31</v>
      </c>
      <c r="F107" s="97">
        <f t="shared" si="6"/>
        <v>785559.88566</v>
      </c>
      <c r="G107" s="98"/>
      <c r="H107" s="95">
        <f t="shared" si="9"/>
        <v>755.4096000000001</v>
      </c>
      <c r="I107" s="95">
        <f t="shared" si="10"/>
        <v>5476.7196</v>
      </c>
      <c r="J107" s="22"/>
      <c r="K107" s="105"/>
      <c r="L107" s="105"/>
    </row>
    <row r="108" spans="2:12" ht="12.75">
      <c r="B108" s="18">
        <v>38978</v>
      </c>
      <c r="C108" s="19" t="s">
        <v>128</v>
      </c>
      <c r="D108" s="19" t="s">
        <v>129</v>
      </c>
      <c r="E108" s="65">
        <v>171.85</v>
      </c>
      <c r="F108" s="52">
        <f t="shared" si="6"/>
        <v>28593.4341</v>
      </c>
      <c r="G108" s="21"/>
      <c r="H108" s="78">
        <f>E108*0.16</f>
        <v>27.496</v>
      </c>
      <c r="I108" s="78">
        <f>E108+H108-J108</f>
        <v>199.346</v>
      </c>
      <c r="J108" s="22"/>
      <c r="K108" s="105"/>
      <c r="L108" s="105"/>
    </row>
    <row r="109" spans="2:12" ht="12.75">
      <c r="B109" s="18">
        <v>38973</v>
      </c>
      <c r="C109" s="19" t="s">
        <v>130</v>
      </c>
      <c r="D109" s="19" t="s">
        <v>131</v>
      </c>
      <c r="E109" s="66">
        <v>695</v>
      </c>
      <c r="F109" s="54">
        <f t="shared" si="6"/>
        <v>115638.27</v>
      </c>
      <c r="G109" s="22"/>
      <c r="H109" s="78">
        <f t="shared" si="9"/>
        <v>111.2</v>
      </c>
      <c r="I109" s="78">
        <f t="shared" si="10"/>
        <v>806.2</v>
      </c>
      <c r="J109" s="22"/>
      <c r="K109" s="105"/>
      <c r="L109" s="105"/>
    </row>
    <row r="110" spans="2:12" ht="12.75">
      <c r="B110" s="18"/>
      <c r="C110" s="19"/>
      <c r="D110" s="19"/>
      <c r="E110" s="66"/>
      <c r="F110" s="54">
        <f t="shared" si="6"/>
        <v>0</v>
      </c>
      <c r="G110" s="22"/>
      <c r="H110" s="78">
        <v>14.26</v>
      </c>
      <c r="I110" s="78">
        <f t="shared" si="10"/>
        <v>14.26</v>
      </c>
      <c r="J110" s="22"/>
      <c r="K110" s="105"/>
      <c r="L110" s="105"/>
    </row>
    <row r="111" spans="2:12" ht="12.75">
      <c r="B111" s="18"/>
      <c r="C111" s="19"/>
      <c r="D111" s="19"/>
      <c r="E111" s="66"/>
      <c r="F111" s="54">
        <f t="shared" si="6"/>
        <v>0</v>
      </c>
      <c r="G111" s="22"/>
      <c r="H111" s="78">
        <f t="shared" si="9"/>
        <v>0</v>
      </c>
      <c r="I111" s="78">
        <f t="shared" si="10"/>
        <v>0</v>
      </c>
      <c r="J111" s="22"/>
      <c r="K111" s="110">
        <f>SUM(J82:J116)</f>
        <v>0</v>
      </c>
      <c r="L111" s="105"/>
    </row>
    <row r="112" spans="2:12" ht="12.75">
      <c r="B112" s="18"/>
      <c r="C112" s="19"/>
      <c r="D112" s="19"/>
      <c r="E112" s="66"/>
      <c r="F112" s="54">
        <f t="shared" si="6"/>
        <v>0</v>
      </c>
      <c r="G112" s="22"/>
      <c r="H112" s="78">
        <f t="shared" si="9"/>
        <v>0</v>
      </c>
      <c r="I112" s="78">
        <f t="shared" si="10"/>
        <v>0</v>
      </c>
      <c r="J112" s="22"/>
      <c r="K112" s="105"/>
      <c r="L112" s="105"/>
    </row>
    <row r="113" spans="2:12" ht="12.75">
      <c r="B113" s="55"/>
      <c r="C113" s="56"/>
      <c r="D113" s="56"/>
      <c r="E113" s="67"/>
      <c r="F113" s="57"/>
      <c r="G113" s="58"/>
      <c r="H113" s="80"/>
      <c r="I113" s="80">
        <v>0</v>
      </c>
      <c r="J113" s="22"/>
      <c r="K113" s="111" t="s">
        <v>12</v>
      </c>
      <c r="L113" s="88"/>
    </row>
    <row r="114" spans="2:12" ht="12.75">
      <c r="B114" s="18"/>
      <c r="C114" s="19"/>
      <c r="D114" s="19"/>
      <c r="E114" s="66"/>
      <c r="F114" s="54">
        <f t="shared" si="6"/>
        <v>0</v>
      </c>
      <c r="G114" s="22"/>
      <c r="H114" s="78">
        <f t="shared" si="9"/>
        <v>0</v>
      </c>
      <c r="I114" s="78">
        <f t="shared" si="10"/>
        <v>0</v>
      </c>
      <c r="J114" s="22"/>
      <c r="K114" s="108" t="s">
        <v>8</v>
      </c>
      <c r="L114" s="108" t="s">
        <v>9</v>
      </c>
    </row>
    <row r="115" spans="2:12" ht="12.75">
      <c r="B115" s="18"/>
      <c r="C115" s="19"/>
      <c r="D115" s="19"/>
      <c r="E115" s="66"/>
      <c r="F115" s="54">
        <f t="shared" si="6"/>
        <v>0</v>
      </c>
      <c r="G115" s="22"/>
      <c r="H115" s="78">
        <f t="shared" si="9"/>
        <v>0</v>
      </c>
      <c r="I115" s="78">
        <f t="shared" si="10"/>
        <v>0</v>
      </c>
      <c r="J115" s="22"/>
      <c r="K115" s="109">
        <f>SUM(E81:E115)</f>
        <v>11964.270000000002</v>
      </c>
      <c r="L115" s="109">
        <f>SUM(H81:H115)</f>
        <v>1928.5484000000001</v>
      </c>
    </row>
    <row r="116" spans="2:12" ht="12.75">
      <c r="B116" s="2"/>
      <c r="C116" s="7"/>
      <c r="D116" s="7"/>
      <c r="E116" s="68"/>
      <c r="F116" s="14"/>
      <c r="H116" s="81"/>
      <c r="I116" s="81"/>
      <c r="K116" s="9"/>
      <c r="L116" s="9"/>
    </row>
    <row r="117" spans="2:12" ht="12.75">
      <c r="B117" s="2"/>
      <c r="C117" s="7"/>
      <c r="D117" s="7"/>
      <c r="E117" s="68"/>
      <c r="F117" s="14"/>
      <c r="H117" s="81"/>
      <c r="I117" s="81"/>
      <c r="K117" s="9"/>
      <c r="L117" s="9"/>
    </row>
    <row r="118" spans="2:12" ht="12.75">
      <c r="B118" s="2"/>
      <c r="C118" s="7"/>
      <c r="D118" s="7"/>
      <c r="E118" s="68"/>
      <c r="F118" s="14"/>
      <c r="H118" s="81"/>
      <c r="I118" s="81"/>
      <c r="K118" s="9"/>
      <c r="L118" s="9"/>
    </row>
    <row r="119" spans="2:12" ht="12.75">
      <c r="B119" s="2"/>
      <c r="C119" s="7"/>
      <c r="D119" s="7"/>
      <c r="E119" s="68"/>
      <c r="F119" s="14"/>
      <c r="H119" s="81"/>
      <c r="I119" s="81"/>
      <c r="K119" s="9"/>
      <c r="L119" s="9"/>
    </row>
    <row r="120" spans="2:12" ht="12.75">
      <c r="B120" s="40">
        <v>38992</v>
      </c>
      <c r="C120" s="41" t="s">
        <v>120</v>
      </c>
      <c r="D120" s="41" t="s">
        <v>26</v>
      </c>
      <c r="E120" s="69">
        <v>20.2</v>
      </c>
      <c r="F120" s="42">
        <f t="shared" si="6"/>
        <v>3360.9972</v>
      </c>
      <c r="G120" s="43"/>
      <c r="H120" s="82">
        <f t="shared" si="9"/>
        <v>3.2319999999999998</v>
      </c>
      <c r="I120" s="82">
        <f t="shared" si="10"/>
        <v>23.432</v>
      </c>
      <c r="J120" s="43"/>
      <c r="K120" s="112"/>
      <c r="L120" s="112"/>
    </row>
    <row r="121" spans="2:12" ht="12.75">
      <c r="B121" s="40">
        <v>38629</v>
      </c>
      <c r="C121" s="41" t="s">
        <v>123</v>
      </c>
      <c r="D121" s="41" t="s">
        <v>26</v>
      </c>
      <c r="E121" s="69">
        <v>12.89</v>
      </c>
      <c r="F121" s="42">
        <f t="shared" si="6"/>
        <v>2144.71554</v>
      </c>
      <c r="G121" s="43"/>
      <c r="H121" s="82">
        <f t="shared" si="9"/>
        <v>2.0624000000000002</v>
      </c>
      <c r="I121" s="82">
        <f t="shared" si="10"/>
        <v>14.9524</v>
      </c>
      <c r="J121" s="43"/>
      <c r="K121" s="112"/>
      <c r="L121" s="112"/>
    </row>
    <row r="122" spans="2:12" ht="12.75">
      <c r="B122" s="40">
        <v>38993</v>
      </c>
      <c r="C122" s="41" t="s">
        <v>124</v>
      </c>
      <c r="D122" s="41" t="s">
        <v>125</v>
      </c>
      <c r="E122" s="70">
        <v>3340</v>
      </c>
      <c r="F122" s="44">
        <f t="shared" si="6"/>
        <v>555729.24</v>
      </c>
      <c r="G122" s="45"/>
      <c r="H122" s="82">
        <f t="shared" si="9"/>
        <v>534.4</v>
      </c>
      <c r="I122" s="82">
        <f t="shared" si="10"/>
        <v>3874.4</v>
      </c>
      <c r="J122" s="43"/>
      <c r="K122" s="112"/>
      <c r="L122" s="112"/>
    </row>
    <row r="123" spans="2:12" ht="12.75">
      <c r="B123" s="40">
        <v>38997</v>
      </c>
      <c r="C123" s="41" t="s">
        <v>126</v>
      </c>
      <c r="D123" s="41" t="s">
        <v>127</v>
      </c>
      <c r="E123" s="70">
        <v>34.46</v>
      </c>
      <c r="F123" s="44">
        <f aca="true" t="shared" si="12" ref="F123:F171">E123*166.386</f>
        <v>5733.66156</v>
      </c>
      <c r="G123" s="45"/>
      <c r="H123" s="82">
        <f t="shared" si="9"/>
        <v>5.5136</v>
      </c>
      <c r="I123" s="83">
        <f t="shared" si="10"/>
        <v>39.973600000000005</v>
      </c>
      <c r="J123" s="43"/>
      <c r="K123" s="112"/>
      <c r="L123" s="112"/>
    </row>
    <row r="124" spans="2:12" ht="12.75">
      <c r="B124" s="40">
        <v>38994</v>
      </c>
      <c r="C124" s="41" t="s">
        <v>132</v>
      </c>
      <c r="D124" s="41" t="s">
        <v>47</v>
      </c>
      <c r="E124" s="69">
        <v>30.1</v>
      </c>
      <c r="F124" s="42">
        <f t="shared" si="12"/>
        <v>5008.2186</v>
      </c>
      <c r="G124" s="43"/>
      <c r="H124" s="82">
        <f t="shared" si="9"/>
        <v>4.816000000000001</v>
      </c>
      <c r="I124" s="83">
        <f>E124+H124-J124</f>
        <v>34.916000000000004</v>
      </c>
      <c r="J124" s="46"/>
      <c r="K124" s="112"/>
      <c r="L124" s="112"/>
    </row>
    <row r="125" spans="2:12" ht="12.75">
      <c r="B125" s="40">
        <v>39007</v>
      </c>
      <c r="C125" s="41" t="s">
        <v>133</v>
      </c>
      <c r="D125" s="41" t="s">
        <v>87</v>
      </c>
      <c r="E125" s="69">
        <v>15.03</v>
      </c>
      <c r="F125" s="44">
        <f t="shared" si="12"/>
        <v>2500.78158</v>
      </c>
      <c r="G125" s="45"/>
      <c r="H125" s="82">
        <f t="shared" si="9"/>
        <v>2.4048</v>
      </c>
      <c r="I125" s="83">
        <f aca="true" t="shared" si="13" ref="I125:I133">E125+H125</f>
        <v>17.4348</v>
      </c>
      <c r="J125" s="43"/>
      <c r="K125" s="112"/>
      <c r="L125" s="112"/>
    </row>
    <row r="126" spans="2:12" ht="12.75">
      <c r="B126" s="40">
        <v>39007</v>
      </c>
      <c r="C126" s="41" t="s">
        <v>133</v>
      </c>
      <c r="D126" s="41" t="s">
        <v>87</v>
      </c>
      <c r="E126" s="70">
        <v>4.01</v>
      </c>
      <c r="F126" s="44">
        <f t="shared" si="12"/>
        <v>667.20786</v>
      </c>
      <c r="G126" s="45"/>
      <c r="H126" s="82">
        <f aca="true" t="shared" si="14" ref="H126:H132">E126*0.16</f>
        <v>0.6416</v>
      </c>
      <c r="I126" s="83">
        <f t="shared" si="13"/>
        <v>4.6516</v>
      </c>
      <c r="J126" s="43"/>
      <c r="K126" s="112"/>
      <c r="L126" s="112"/>
    </row>
    <row r="127" spans="2:12" ht="12.75">
      <c r="B127" s="40">
        <v>38998</v>
      </c>
      <c r="C127" s="41" t="s">
        <v>21</v>
      </c>
      <c r="D127" s="41" t="s">
        <v>134</v>
      </c>
      <c r="E127" s="70">
        <v>199.83</v>
      </c>
      <c r="F127" s="44">
        <f t="shared" si="12"/>
        <v>33248.91438</v>
      </c>
      <c r="G127" s="45"/>
      <c r="H127" s="82">
        <f t="shared" si="14"/>
        <v>31.972800000000003</v>
      </c>
      <c r="I127" s="83">
        <f>E127+H127-J127</f>
        <v>231.80280000000002</v>
      </c>
      <c r="J127" s="43"/>
      <c r="K127" s="112"/>
      <c r="L127" s="112"/>
    </row>
    <row r="128" spans="2:12" ht="12.75">
      <c r="B128" s="40">
        <v>38995</v>
      </c>
      <c r="C128" s="41" t="s">
        <v>64</v>
      </c>
      <c r="D128" s="41" t="s">
        <v>135</v>
      </c>
      <c r="E128" s="70">
        <v>129.99</v>
      </c>
      <c r="F128" s="44">
        <f t="shared" si="12"/>
        <v>21628.51614</v>
      </c>
      <c r="G128" s="45"/>
      <c r="H128" s="82">
        <f t="shared" si="14"/>
        <v>20.7984</v>
      </c>
      <c r="I128" s="83">
        <f t="shared" si="13"/>
        <v>150.78840000000002</v>
      </c>
      <c r="J128" s="43"/>
      <c r="K128" s="112"/>
      <c r="L128" s="112"/>
    </row>
    <row r="129" spans="2:12" ht="12.75">
      <c r="B129" s="40">
        <v>39013</v>
      </c>
      <c r="C129" s="41" t="s">
        <v>136</v>
      </c>
      <c r="D129" s="41" t="s">
        <v>137</v>
      </c>
      <c r="E129" s="70">
        <v>1040.47</v>
      </c>
      <c r="F129" s="44">
        <f t="shared" si="12"/>
        <v>173119.64142</v>
      </c>
      <c r="G129" s="45"/>
      <c r="H129" s="82">
        <f t="shared" si="14"/>
        <v>166.4752</v>
      </c>
      <c r="I129" s="83">
        <f t="shared" si="13"/>
        <v>1206.9452</v>
      </c>
      <c r="J129" s="43"/>
      <c r="K129" s="112"/>
      <c r="L129" s="112"/>
    </row>
    <row r="130" spans="2:12" ht="12.75">
      <c r="B130" s="40">
        <v>39006</v>
      </c>
      <c r="C130" s="41" t="s">
        <v>138</v>
      </c>
      <c r="D130" s="41" t="s">
        <v>139</v>
      </c>
      <c r="E130" s="70">
        <v>81.47</v>
      </c>
      <c r="F130" s="44">
        <f t="shared" si="12"/>
        <v>13555.467419999999</v>
      </c>
      <c r="G130" s="45"/>
      <c r="H130" s="82">
        <f t="shared" si="14"/>
        <v>13.0352</v>
      </c>
      <c r="I130" s="83">
        <f t="shared" si="13"/>
        <v>94.5052</v>
      </c>
      <c r="J130" s="43"/>
      <c r="K130" s="112"/>
      <c r="L130" s="112"/>
    </row>
    <row r="131" spans="2:12" ht="12.75">
      <c r="B131" s="40">
        <v>39010</v>
      </c>
      <c r="C131" s="41" t="s">
        <v>140</v>
      </c>
      <c r="D131" s="41" t="s">
        <v>31</v>
      </c>
      <c r="E131" s="70">
        <v>79.33</v>
      </c>
      <c r="F131" s="44">
        <f t="shared" si="12"/>
        <v>13199.40138</v>
      </c>
      <c r="G131" s="45"/>
      <c r="H131" s="82">
        <f t="shared" si="14"/>
        <v>12.6928</v>
      </c>
      <c r="I131" s="83">
        <f t="shared" si="13"/>
        <v>92.0228</v>
      </c>
      <c r="J131" s="43"/>
      <c r="K131" s="112"/>
      <c r="L131" s="112"/>
    </row>
    <row r="132" spans="2:12" ht="12.75">
      <c r="B132" s="40">
        <v>39016</v>
      </c>
      <c r="C132" s="41" t="s">
        <v>64</v>
      </c>
      <c r="D132" s="41" t="s">
        <v>141</v>
      </c>
      <c r="E132" s="70">
        <v>132.5</v>
      </c>
      <c r="F132" s="44">
        <f t="shared" si="12"/>
        <v>22046.145</v>
      </c>
      <c r="G132" s="45"/>
      <c r="H132" s="82">
        <f t="shared" si="14"/>
        <v>21.2</v>
      </c>
      <c r="I132" s="83">
        <f aca="true" t="shared" si="15" ref="I132:I147">E132+H132</f>
        <v>153.7</v>
      </c>
      <c r="J132" s="46"/>
      <c r="K132" s="112"/>
      <c r="L132" s="112"/>
    </row>
    <row r="133" spans="2:12" ht="12.75">
      <c r="B133" s="40">
        <v>39009</v>
      </c>
      <c r="C133" s="41" t="s">
        <v>142</v>
      </c>
      <c r="D133" s="41" t="s">
        <v>143</v>
      </c>
      <c r="E133" s="70">
        <v>211.51</v>
      </c>
      <c r="F133" s="44">
        <f t="shared" si="12"/>
        <v>35192.302859999996</v>
      </c>
      <c r="G133" s="45"/>
      <c r="H133" s="82">
        <v>14.81</v>
      </c>
      <c r="I133" s="83">
        <f t="shared" si="13"/>
        <v>226.32</v>
      </c>
      <c r="J133" s="43"/>
      <c r="K133" s="112"/>
      <c r="L133" s="112"/>
    </row>
    <row r="134" spans="2:12" ht="12.75">
      <c r="B134" s="40">
        <v>39020</v>
      </c>
      <c r="C134" s="41" t="s">
        <v>39</v>
      </c>
      <c r="D134" s="41" t="s">
        <v>144</v>
      </c>
      <c r="E134" s="70">
        <v>23.08</v>
      </c>
      <c r="F134" s="44">
        <f t="shared" si="12"/>
        <v>3840.1888799999997</v>
      </c>
      <c r="G134" s="45"/>
      <c r="H134" s="82">
        <v>0.92</v>
      </c>
      <c r="I134" s="83">
        <f>E134+H134</f>
        <v>24</v>
      </c>
      <c r="J134" s="43"/>
      <c r="K134" s="112"/>
      <c r="L134" s="112"/>
    </row>
    <row r="135" spans="2:12" ht="12.75">
      <c r="B135" s="40">
        <v>39020</v>
      </c>
      <c r="C135" s="41" t="s">
        <v>145</v>
      </c>
      <c r="D135" s="41" t="s">
        <v>144</v>
      </c>
      <c r="E135" s="70">
        <v>6.47</v>
      </c>
      <c r="F135" s="44">
        <f t="shared" si="12"/>
        <v>1076.51742</v>
      </c>
      <c r="G135" s="45"/>
      <c r="H135" s="82">
        <f aca="true" t="shared" si="16" ref="H135:H141">E135*0.16</f>
        <v>1.0352</v>
      </c>
      <c r="I135" s="83">
        <f t="shared" si="15"/>
        <v>7.505199999999999</v>
      </c>
      <c r="J135" s="47"/>
      <c r="K135" s="112"/>
      <c r="L135" s="112"/>
    </row>
    <row r="136" spans="2:12" ht="12.75">
      <c r="B136" s="40">
        <v>39023</v>
      </c>
      <c r="C136" s="41" t="s">
        <v>64</v>
      </c>
      <c r="D136" s="41" t="s">
        <v>135</v>
      </c>
      <c r="E136" s="70">
        <v>129.99</v>
      </c>
      <c r="F136" s="44">
        <f t="shared" si="12"/>
        <v>21628.51614</v>
      </c>
      <c r="G136" s="45"/>
      <c r="H136" s="82">
        <f t="shared" si="16"/>
        <v>20.7984</v>
      </c>
      <c r="I136" s="83">
        <f>E136+H136-J136</f>
        <v>150.78840000000002</v>
      </c>
      <c r="J136" s="43"/>
      <c r="K136" s="112"/>
      <c r="L136" s="112"/>
    </row>
    <row r="137" spans="2:12" ht="12.75">
      <c r="B137" s="40">
        <v>39029</v>
      </c>
      <c r="C137" s="41" t="s">
        <v>146</v>
      </c>
      <c r="D137" s="41" t="s">
        <v>26</v>
      </c>
      <c r="E137" s="70">
        <v>4.1</v>
      </c>
      <c r="F137" s="44">
        <f t="shared" si="12"/>
        <v>682.1826</v>
      </c>
      <c r="G137" s="45"/>
      <c r="H137" s="82">
        <f t="shared" si="16"/>
        <v>0.6559999999999999</v>
      </c>
      <c r="I137" s="83">
        <f>E137+H137</f>
        <v>4.755999999999999</v>
      </c>
      <c r="J137" s="43"/>
      <c r="K137" s="112"/>
      <c r="L137" s="112"/>
    </row>
    <row r="138" spans="2:12" ht="12.75">
      <c r="B138" s="40">
        <v>39003</v>
      </c>
      <c r="C138" s="41" t="s">
        <v>147</v>
      </c>
      <c r="D138" s="41" t="s">
        <v>44</v>
      </c>
      <c r="E138" s="70">
        <v>90.9</v>
      </c>
      <c r="F138" s="44">
        <f t="shared" si="12"/>
        <v>15124.4874</v>
      </c>
      <c r="G138" s="45"/>
      <c r="H138" s="82">
        <f t="shared" si="16"/>
        <v>14.544</v>
      </c>
      <c r="I138" s="83">
        <f>E138+H138+J138</f>
        <v>105.444</v>
      </c>
      <c r="J138" s="43"/>
      <c r="K138" s="112"/>
      <c r="L138" s="112"/>
    </row>
    <row r="139" spans="2:12" ht="12.75">
      <c r="B139" s="40">
        <v>39020</v>
      </c>
      <c r="C139" s="41" t="s">
        <v>23</v>
      </c>
      <c r="D139" s="41" t="s">
        <v>24</v>
      </c>
      <c r="E139" s="69">
        <v>112.88</v>
      </c>
      <c r="F139" s="44">
        <f t="shared" si="12"/>
        <v>18781.65168</v>
      </c>
      <c r="G139" s="45"/>
      <c r="H139" s="82">
        <f t="shared" si="16"/>
        <v>18.0608</v>
      </c>
      <c r="I139" s="83">
        <f t="shared" si="15"/>
        <v>130.9408</v>
      </c>
      <c r="J139" s="46"/>
      <c r="K139" s="112"/>
      <c r="L139" s="112"/>
    </row>
    <row r="140" spans="2:12" ht="12.75">
      <c r="B140" s="40">
        <v>39028</v>
      </c>
      <c r="C140" s="41" t="s">
        <v>148</v>
      </c>
      <c r="D140" s="41" t="s">
        <v>47</v>
      </c>
      <c r="E140" s="70">
        <v>30.1</v>
      </c>
      <c r="F140" s="44">
        <f t="shared" si="12"/>
        <v>5008.2186</v>
      </c>
      <c r="G140" s="45"/>
      <c r="H140" s="82">
        <f t="shared" si="16"/>
        <v>4.816000000000001</v>
      </c>
      <c r="I140" s="83">
        <f t="shared" si="15"/>
        <v>34.916000000000004</v>
      </c>
      <c r="J140" s="43"/>
      <c r="K140" s="112">
        <f>SUM(J120:J171)</f>
        <v>0</v>
      </c>
      <c r="L140" s="112"/>
    </row>
    <row r="141" spans="2:12" ht="12.75">
      <c r="B141" s="40">
        <v>39031</v>
      </c>
      <c r="C141" s="41" t="s">
        <v>149</v>
      </c>
      <c r="D141" s="41" t="s">
        <v>150</v>
      </c>
      <c r="E141" s="70">
        <v>37.11</v>
      </c>
      <c r="F141" s="44">
        <f t="shared" si="12"/>
        <v>6174.58446</v>
      </c>
      <c r="G141" s="45"/>
      <c r="H141" s="82">
        <f t="shared" si="16"/>
        <v>5.9376</v>
      </c>
      <c r="I141" s="83">
        <f>E141+H141-J141</f>
        <v>43.0476</v>
      </c>
      <c r="J141" s="43"/>
      <c r="K141" s="112"/>
      <c r="L141" s="112"/>
    </row>
    <row r="142" spans="2:12" ht="12.75">
      <c r="B142" s="40">
        <v>39031</v>
      </c>
      <c r="C142" s="41" t="s">
        <v>149</v>
      </c>
      <c r="D142" s="41" t="s">
        <v>150</v>
      </c>
      <c r="E142" s="70">
        <v>52.8</v>
      </c>
      <c r="F142" s="44">
        <f t="shared" si="12"/>
        <v>8785.1808</v>
      </c>
      <c r="G142" s="45"/>
      <c r="H142" s="82">
        <v>3.7</v>
      </c>
      <c r="I142" s="83">
        <f t="shared" si="15"/>
        <v>56.5</v>
      </c>
      <c r="J142" s="43"/>
      <c r="K142" s="9"/>
      <c r="L142" s="9"/>
    </row>
    <row r="143" spans="2:12" ht="12.75">
      <c r="B143" s="40">
        <v>39031</v>
      </c>
      <c r="C143" s="41" t="s">
        <v>149</v>
      </c>
      <c r="D143" s="41" t="s">
        <v>87</v>
      </c>
      <c r="E143" s="70">
        <v>30.29</v>
      </c>
      <c r="F143" s="44">
        <f t="shared" si="12"/>
        <v>5039.83194</v>
      </c>
      <c r="G143" s="45"/>
      <c r="H143" s="82">
        <f>E143*0.16</f>
        <v>4.8464</v>
      </c>
      <c r="I143" s="83">
        <f t="shared" si="15"/>
        <v>35.1364</v>
      </c>
      <c r="J143" s="43"/>
      <c r="K143" s="9"/>
      <c r="L143" s="9"/>
    </row>
    <row r="144" spans="2:12" ht="12.75">
      <c r="B144" s="40">
        <v>39029</v>
      </c>
      <c r="C144" s="41" t="s">
        <v>151</v>
      </c>
      <c r="D144" s="41" t="s">
        <v>152</v>
      </c>
      <c r="E144" s="70">
        <v>43.25</v>
      </c>
      <c r="F144" s="44">
        <f t="shared" si="12"/>
        <v>7196.1945</v>
      </c>
      <c r="G144" s="45"/>
      <c r="H144" s="82">
        <f>E144*0.16</f>
        <v>6.92</v>
      </c>
      <c r="I144" s="83">
        <f t="shared" si="15"/>
        <v>50.17</v>
      </c>
      <c r="J144" s="43"/>
      <c r="K144" s="9"/>
      <c r="L144" s="9"/>
    </row>
    <row r="145" spans="2:12" ht="15" customHeight="1">
      <c r="B145" s="40">
        <v>39032</v>
      </c>
      <c r="C145" s="41" t="s">
        <v>153</v>
      </c>
      <c r="D145" s="41" t="s">
        <v>154</v>
      </c>
      <c r="E145" s="70">
        <v>115</v>
      </c>
      <c r="F145" s="44">
        <f t="shared" si="12"/>
        <v>19134.39</v>
      </c>
      <c r="G145" s="45"/>
      <c r="H145" s="82">
        <v>8.05</v>
      </c>
      <c r="I145" s="83">
        <f t="shared" si="15"/>
        <v>123.05</v>
      </c>
      <c r="J145" s="43"/>
      <c r="K145" s="9"/>
      <c r="L145" s="9"/>
    </row>
    <row r="146" spans="2:12" ht="12" customHeight="1">
      <c r="B146" s="40">
        <v>39041</v>
      </c>
      <c r="C146" s="41" t="s">
        <v>155</v>
      </c>
      <c r="D146" s="41" t="s">
        <v>156</v>
      </c>
      <c r="E146" s="70">
        <v>43.09</v>
      </c>
      <c r="F146" s="44">
        <f t="shared" si="12"/>
        <v>7169.5727400000005</v>
      </c>
      <c r="G146" s="45"/>
      <c r="H146" s="82">
        <v>0</v>
      </c>
      <c r="I146" s="83">
        <f t="shared" si="15"/>
        <v>43.09</v>
      </c>
      <c r="J146" s="43"/>
      <c r="K146" s="9"/>
      <c r="L146" s="9"/>
    </row>
    <row r="147" spans="2:12" ht="12.75">
      <c r="B147" s="2">
        <v>39038</v>
      </c>
      <c r="C147" s="41" t="s">
        <v>157</v>
      </c>
      <c r="D147" s="7" t="s">
        <v>46</v>
      </c>
      <c r="E147" s="64">
        <v>90</v>
      </c>
      <c r="F147" s="16">
        <f t="shared" si="12"/>
        <v>14974.74</v>
      </c>
      <c r="G147" s="5"/>
      <c r="H147" s="76">
        <v>0</v>
      </c>
      <c r="I147" s="83">
        <f t="shared" si="15"/>
        <v>90</v>
      </c>
      <c r="K147" s="9"/>
      <c r="L147" s="9"/>
    </row>
    <row r="148" spans="2:12" ht="12.75">
      <c r="B148" s="2">
        <v>39041</v>
      </c>
      <c r="C148" s="41" t="s">
        <v>158</v>
      </c>
      <c r="D148" s="41" t="s">
        <v>31</v>
      </c>
      <c r="E148" s="64">
        <v>83.98</v>
      </c>
      <c r="F148" s="16">
        <f t="shared" si="12"/>
        <v>13973.09628</v>
      </c>
      <c r="G148" s="5"/>
      <c r="H148" s="82">
        <f aca="true" t="shared" si="17" ref="H148:H156">E148*0.16</f>
        <v>13.436800000000002</v>
      </c>
      <c r="I148" s="83">
        <f aca="true" t="shared" si="18" ref="I148:I156">E148+H148</f>
        <v>97.41680000000001</v>
      </c>
      <c r="K148" s="9"/>
      <c r="L148" s="9"/>
    </row>
    <row r="149" spans="2:12" ht="12.75">
      <c r="B149" s="2">
        <v>39046</v>
      </c>
      <c r="C149" s="41" t="s">
        <v>159</v>
      </c>
      <c r="D149" s="41" t="s">
        <v>160</v>
      </c>
      <c r="E149" s="64">
        <v>56.81</v>
      </c>
      <c r="F149" s="16">
        <f t="shared" si="12"/>
        <v>9452.38866</v>
      </c>
      <c r="G149" s="5"/>
      <c r="H149" s="76">
        <f t="shared" si="17"/>
        <v>9.0896</v>
      </c>
      <c r="I149" s="77">
        <f t="shared" si="18"/>
        <v>65.8996</v>
      </c>
      <c r="K149" s="9"/>
      <c r="L149" s="9"/>
    </row>
    <row r="150" spans="2:12" ht="12.75">
      <c r="B150" s="2">
        <v>39041</v>
      </c>
      <c r="C150" s="41" t="s">
        <v>161</v>
      </c>
      <c r="D150" s="41" t="s">
        <v>31</v>
      </c>
      <c r="E150" s="64">
        <v>17.9</v>
      </c>
      <c r="F150" s="16">
        <f t="shared" si="12"/>
        <v>2978.3093999999996</v>
      </c>
      <c r="G150" s="5"/>
      <c r="H150" s="76">
        <f t="shared" si="17"/>
        <v>2.864</v>
      </c>
      <c r="I150" s="77">
        <f t="shared" si="18"/>
        <v>20.764</v>
      </c>
      <c r="K150" s="9"/>
      <c r="L150" s="9"/>
    </row>
    <row r="151" spans="2:12" ht="12.75">
      <c r="B151" s="2">
        <v>39062</v>
      </c>
      <c r="C151" s="41" t="s">
        <v>162</v>
      </c>
      <c r="D151" s="41" t="s">
        <v>163</v>
      </c>
      <c r="E151" s="64">
        <v>254.88</v>
      </c>
      <c r="F151" s="16">
        <f t="shared" si="12"/>
        <v>42408.46368</v>
      </c>
      <c r="G151" s="5"/>
      <c r="H151" s="76">
        <f t="shared" si="17"/>
        <v>40.7808</v>
      </c>
      <c r="I151" s="77">
        <f t="shared" si="18"/>
        <v>295.6608</v>
      </c>
      <c r="K151" s="9"/>
      <c r="L151" s="9"/>
    </row>
    <row r="152" spans="2:12" ht="12.75">
      <c r="B152" s="2">
        <v>39036</v>
      </c>
      <c r="C152" s="41" t="s">
        <v>164</v>
      </c>
      <c r="D152" s="41" t="s">
        <v>24</v>
      </c>
      <c r="E152" s="64">
        <v>10.84</v>
      </c>
      <c r="F152" s="16">
        <f t="shared" si="12"/>
        <v>1803.6242399999999</v>
      </c>
      <c r="G152" s="5"/>
      <c r="H152" s="76">
        <f t="shared" si="17"/>
        <v>1.7344</v>
      </c>
      <c r="I152" s="77">
        <f t="shared" si="18"/>
        <v>12.5744</v>
      </c>
      <c r="K152" s="9"/>
      <c r="L152" s="9"/>
    </row>
    <row r="153" spans="2:12" ht="12.75">
      <c r="B153" s="2">
        <v>39063</v>
      </c>
      <c r="C153" s="41" t="s">
        <v>165</v>
      </c>
      <c r="D153" s="41" t="s">
        <v>26</v>
      </c>
      <c r="E153" s="64">
        <v>20.2</v>
      </c>
      <c r="F153" s="16">
        <f t="shared" si="12"/>
        <v>3360.9972</v>
      </c>
      <c r="G153" s="5"/>
      <c r="H153" s="76">
        <f t="shared" si="17"/>
        <v>3.2319999999999998</v>
      </c>
      <c r="I153" s="77">
        <f t="shared" si="18"/>
        <v>23.432</v>
      </c>
      <c r="K153" s="9"/>
      <c r="L153" s="9"/>
    </row>
    <row r="154" spans="2:12" ht="12.75">
      <c r="B154" s="2">
        <v>39036</v>
      </c>
      <c r="C154" s="41" t="s">
        <v>166</v>
      </c>
      <c r="D154" s="41" t="s">
        <v>167</v>
      </c>
      <c r="E154" s="64">
        <v>2975</v>
      </c>
      <c r="F154" s="16">
        <f t="shared" si="12"/>
        <v>494998.35</v>
      </c>
      <c r="G154" s="5"/>
      <c r="H154" s="76">
        <f t="shared" si="17"/>
        <v>476</v>
      </c>
      <c r="I154" s="77">
        <f t="shared" si="18"/>
        <v>3451</v>
      </c>
      <c r="K154" s="9"/>
      <c r="L154" s="9"/>
    </row>
    <row r="155" spans="2:12" ht="12.75">
      <c r="B155" s="2">
        <v>39036</v>
      </c>
      <c r="C155" s="41" t="s">
        <v>168</v>
      </c>
      <c r="D155" s="41" t="s">
        <v>167</v>
      </c>
      <c r="E155" s="64">
        <v>189.31</v>
      </c>
      <c r="F155" s="16">
        <f t="shared" si="12"/>
        <v>31498.53366</v>
      </c>
      <c r="G155" s="5"/>
      <c r="H155" s="76">
        <f t="shared" si="17"/>
        <v>30.2896</v>
      </c>
      <c r="I155" s="77">
        <f t="shared" si="18"/>
        <v>219.5996</v>
      </c>
      <c r="K155" s="9"/>
      <c r="L155" s="9"/>
    </row>
    <row r="156" spans="2:12" ht="12.75">
      <c r="B156" s="2">
        <v>39052</v>
      </c>
      <c r="C156" s="41" t="s">
        <v>169</v>
      </c>
      <c r="D156" s="41" t="s">
        <v>47</v>
      </c>
      <c r="E156" s="64">
        <v>30.1</v>
      </c>
      <c r="F156" s="16">
        <f t="shared" si="12"/>
        <v>5008.2186</v>
      </c>
      <c r="G156" s="5"/>
      <c r="H156" s="76">
        <f t="shared" si="17"/>
        <v>4.816000000000001</v>
      </c>
      <c r="I156" s="77">
        <f t="shared" si="18"/>
        <v>34.916000000000004</v>
      </c>
      <c r="K156" s="9"/>
      <c r="L156" s="9"/>
    </row>
    <row r="157" spans="2:12" ht="12.75">
      <c r="B157" s="2">
        <v>39050</v>
      </c>
      <c r="C157" s="41" t="s">
        <v>170</v>
      </c>
      <c r="D157" s="41" t="s">
        <v>171</v>
      </c>
      <c r="E157" s="64">
        <v>1000</v>
      </c>
      <c r="F157" s="16">
        <f t="shared" si="12"/>
        <v>166386</v>
      </c>
      <c r="G157" s="5"/>
      <c r="H157" s="76">
        <f>E157*0.16</f>
        <v>160</v>
      </c>
      <c r="I157" s="77">
        <f>E157+H157</f>
        <v>1160</v>
      </c>
      <c r="K157" s="9"/>
      <c r="L157" s="9"/>
    </row>
    <row r="158" spans="2:12" ht="12.75">
      <c r="B158" s="2">
        <v>39066</v>
      </c>
      <c r="C158" s="41" t="s">
        <v>172</v>
      </c>
      <c r="D158" s="41" t="s">
        <v>173</v>
      </c>
      <c r="E158" s="64">
        <v>129.31</v>
      </c>
      <c r="F158" s="16">
        <f t="shared" si="12"/>
        <v>21515.37366</v>
      </c>
      <c r="G158" s="5"/>
      <c r="H158" s="76">
        <f aca="true" t="shared" si="19" ref="H158:H168">E158*0.16</f>
        <v>20.689600000000002</v>
      </c>
      <c r="I158" s="77">
        <f aca="true" t="shared" si="20" ref="I158:I168">E158+H158</f>
        <v>149.99960000000002</v>
      </c>
      <c r="K158" s="9"/>
      <c r="L158" s="9"/>
    </row>
    <row r="159" spans="2:12" ht="12.75">
      <c r="B159" s="2">
        <v>39065</v>
      </c>
      <c r="C159" s="41" t="s">
        <v>174</v>
      </c>
      <c r="D159" s="41" t="s">
        <v>175</v>
      </c>
      <c r="E159" s="64">
        <v>52.46</v>
      </c>
      <c r="F159" s="16">
        <f t="shared" si="12"/>
        <v>8728.60956</v>
      </c>
      <c r="G159" s="5"/>
      <c r="H159" s="76">
        <f t="shared" si="19"/>
        <v>8.393600000000001</v>
      </c>
      <c r="I159" s="77">
        <f t="shared" si="20"/>
        <v>60.8536</v>
      </c>
      <c r="K159" s="9"/>
      <c r="L159" s="9"/>
    </row>
    <row r="160" spans="2:12" ht="12.75">
      <c r="B160" s="2">
        <v>39052</v>
      </c>
      <c r="C160" s="41" t="s">
        <v>176</v>
      </c>
      <c r="D160" s="41" t="s">
        <v>177</v>
      </c>
      <c r="E160" s="64">
        <v>130.02</v>
      </c>
      <c r="F160" s="16">
        <f t="shared" si="12"/>
        <v>21633.50772</v>
      </c>
      <c r="G160" s="5"/>
      <c r="H160" s="76">
        <f t="shared" si="19"/>
        <v>20.8032</v>
      </c>
      <c r="I160" s="77">
        <f t="shared" si="20"/>
        <v>150.8232</v>
      </c>
      <c r="K160" s="9"/>
      <c r="L160" s="9"/>
    </row>
    <row r="161" spans="2:12" ht="12.75">
      <c r="B161" s="2">
        <v>39059</v>
      </c>
      <c r="C161" s="41" t="s">
        <v>21</v>
      </c>
      <c r="D161" s="41" t="s">
        <v>134</v>
      </c>
      <c r="E161" s="64">
        <v>88.78</v>
      </c>
      <c r="F161" s="16">
        <f t="shared" si="12"/>
        <v>14771.74908</v>
      </c>
      <c r="G161" s="5"/>
      <c r="H161" s="76">
        <f t="shared" si="19"/>
        <v>14.2048</v>
      </c>
      <c r="I161" s="77">
        <f t="shared" si="20"/>
        <v>102.9848</v>
      </c>
      <c r="K161" s="9"/>
      <c r="L161" s="9"/>
    </row>
    <row r="162" spans="2:12" ht="12.75">
      <c r="B162" s="2">
        <v>39051</v>
      </c>
      <c r="C162" s="41" t="s">
        <v>178</v>
      </c>
      <c r="D162" s="41" t="s">
        <v>179</v>
      </c>
      <c r="E162" s="64">
        <v>155.17</v>
      </c>
      <c r="F162" s="16">
        <f t="shared" si="12"/>
        <v>25818.115619999997</v>
      </c>
      <c r="G162" s="5"/>
      <c r="H162" s="76">
        <f t="shared" si="19"/>
        <v>24.827199999999998</v>
      </c>
      <c r="I162" s="77">
        <f t="shared" si="20"/>
        <v>179.9972</v>
      </c>
      <c r="K162" s="9"/>
      <c r="L162" s="9"/>
    </row>
    <row r="163" spans="2:12" ht="12.75">
      <c r="B163" s="2">
        <v>39050</v>
      </c>
      <c r="C163" s="41" t="s">
        <v>180</v>
      </c>
      <c r="D163" s="41" t="s">
        <v>181</v>
      </c>
      <c r="E163" s="64">
        <v>32.31</v>
      </c>
      <c r="F163" s="16">
        <f t="shared" si="12"/>
        <v>5375.93166</v>
      </c>
      <c r="G163" s="5"/>
      <c r="H163" s="76">
        <f t="shared" si="19"/>
        <v>5.169600000000001</v>
      </c>
      <c r="I163" s="77">
        <f t="shared" si="20"/>
        <v>37.479600000000005</v>
      </c>
      <c r="K163" s="9"/>
      <c r="L163" s="9"/>
    </row>
    <row r="164" spans="2:12" ht="12.75">
      <c r="B164" s="2">
        <v>39074</v>
      </c>
      <c r="C164" s="41" t="s">
        <v>142</v>
      </c>
      <c r="D164" s="41" t="s">
        <v>182</v>
      </c>
      <c r="E164" s="64">
        <v>221.68</v>
      </c>
      <c r="F164" s="16">
        <f t="shared" si="12"/>
        <v>36884.44848</v>
      </c>
      <c r="G164" s="5"/>
      <c r="H164" s="76">
        <v>15.52</v>
      </c>
      <c r="I164" s="77">
        <f>E164+H164</f>
        <v>237.20000000000002</v>
      </c>
      <c r="K164" s="9"/>
      <c r="L164" s="9"/>
    </row>
    <row r="165" spans="2:12" ht="12.75">
      <c r="B165" s="2">
        <v>39079</v>
      </c>
      <c r="C165" s="41" t="s">
        <v>183</v>
      </c>
      <c r="D165" s="41" t="s">
        <v>26</v>
      </c>
      <c r="E165" s="64">
        <v>114.32</v>
      </c>
      <c r="F165" s="16">
        <f t="shared" si="12"/>
        <v>19021.247519999997</v>
      </c>
      <c r="G165" s="5"/>
      <c r="H165" s="76">
        <f>E165*0.16</f>
        <v>18.2912</v>
      </c>
      <c r="I165" s="77">
        <f>E165+H165</f>
        <v>132.6112</v>
      </c>
      <c r="K165" s="9"/>
      <c r="L165" s="9"/>
    </row>
    <row r="166" spans="2:12" ht="12.75">
      <c r="B166" s="2">
        <v>39071</v>
      </c>
      <c r="C166" s="41" t="s">
        <v>184</v>
      </c>
      <c r="D166" s="41" t="s">
        <v>31</v>
      </c>
      <c r="E166" s="64">
        <v>82.69</v>
      </c>
      <c r="F166" s="16">
        <f t="shared" si="12"/>
        <v>13758.45834</v>
      </c>
      <c r="G166" s="5"/>
      <c r="H166" s="76">
        <f t="shared" si="19"/>
        <v>13.2304</v>
      </c>
      <c r="I166" s="77">
        <f t="shared" si="20"/>
        <v>95.9204</v>
      </c>
      <c r="K166" s="9"/>
      <c r="L166" s="9"/>
    </row>
    <row r="167" spans="2:12" ht="12.75">
      <c r="B167" s="2">
        <v>39079</v>
      </c>
      <c r="C167" s="41" t="s">
        <v>185</v>
      </c>
      <c r="D167" s="41" t="s">
        <v>186</v>
      </c>
      <c r="E167" s="64">
        <v>150</v>
      </c>
      <c r="F167" s="16">
        <f t="shared" si="12"/>
        <v>24957.899999999998</v>
      </c>
      <c r="G167" s="5"/>
      <c r="H167" s="76">
        <f t="shared" si="19"/>
        <v>24</v>
      </c>
      <c r="I167" s="77">
        <f t="shared" si="20"/>
        <v>174</v>
      </c>
      <c r="K167" s="113" t="s">
        <v>13</v>
      </c>
      <c r="L167" s="114"/>
    </row>
    <row r="168" spans="2:12" ht="12.75">
      <c r="B168" s="2">
        <v>39052</v>
      </c>
      <c r="C168" s="41" t="s">
        <v>187</v>
      </c>
      <c r="D168" s="41" t="s">
        <v>188</v>
      </c>
      <c r="E168" s="64">
        <v>57.72</v>
      </c>
      <c r="F168" s="16">
        <f t="shared" si="12"/>
        <v>9603.79992</v>
      </c>
      <c r="G168" s="5"/>
      <c r="H168" s="76">
        <f t="shared" si="19"/>
        <v>9.2352</v>
      </c>
      <c r="I168" s="77">
        <f t="shared" si="20"/>
        <v>66.9552</v>
      </c>
      <c r="K168" s="115" t="s">
        <v>8</v>
      </c>
      <c r="L168" s="115" t="s">
        <v>9</v>
      </c>
    </row>
    <row r="169" spans="2:12" ht="12.75">
      <c r="B169" s="2">
        <v>39022</v>
      </c>
      <c r="C169" s="41" t="s">
        <v>64</v>
      </c>
      <c r="D169" s="41" t="s">
        <v>189</v>
      </c>
      <c r="E169" s="64">
        <v>399.05</v>
      </c>
      <c r="F169" s="16">
        <f t="shared" si="12"/>
        <v>66396.3333</v>
      </c>
      <c r="G169" s="5"/>
      <c r="H169" s="76">
        <f>E169*0.16</f>
        <v>63.848000000000006</v>
      </c>
      <c r="I169" s="77">
        <f>E169+H169</f>
        <v>462.898</v>
      </c>
      <c r="K169" s="116">
        <f>SUM(E120:E172)</f>
        <v>12697.429999999998</v>
      </c>
      <c r="L169" s="116">
        <f>SUM(H120:H171)</f>
        <v>1953.4431999999997</v>
      </c>
    </row>
    <row r="170" spans="2:12" ht="18">
      <c r="B170" s="2">
        <v>39080</v>
      </c>
      <c r="C170" s="41" t="s">
        <v>190</v>
      </c>
      <c r="D170" s="41" t="s">
        <v>163</v>
      </c>
      <c r="E170" s="64">
        <v>304.05</v>
      </c>
      <c r="F170" s="16">
        <f t="shared" si="12"/>
        <v>50589.6633</v>
      </c>
      <c r="G170" s="5"/>
      <c r="H170" s="76">
        <f>E170*0.16</f>
        <v>48.648</v>
      </c>
      <c r="I170" s="77">
        <f>E170+H170</f>
        <v>352.69800000000004</v>
      </c>
      <c r="K170" s="48"/>
      <c r="L170" s="49"/>
    </row>
    <row r="171" spans="2:12" ht="18">
      <c r="B171" s="2"/>
      <c r="E171" s="64"/>
      <c r="F171" s="16">
        <f t="shared" si="12"/>
        <v>0</v>
      </c>
      <c r="G171" s="5"/>
      <c r="H171" s="76">
        <f>E171*0.16</f>
        <v>0</v>
      </c>
      <c r="I171" s="77">
        <f>E171+H171</f>
        <v>0</v>
      </c>
      <c r="K171" s="50"/>
      <c r="L171" s="51"/>
    </row>
    <row r="172" ht="12.75">
      <c r="F172" s="14"/>
    </row>
    <row r="173" spans="5:9" ht="15.75">
      <c r="E173" s="71">
        <f>SUM(E4:E172)</f>
        <v>34537.47600000002</v>
      </c>
      <c r="F173" s="15">
        <f>SUM(F4:F172)</f>
        <v>5746552.481736002</v>
      </c>
      <c r="G173" s="3"/>
      <c r="H173" s="71">
        <f>SUM(H4:H172)</f>
        <v>5383.818160000002</v>
      </c>
      <c r="I173" s="71">
        <f>SUM(I4:I172)</f>
        <v>39921.29416</v>
      </c>
    </row>
  </sheetData>
  <printOptions/>
  <pageMargins left="0.75" right="0.75" top="1" bottom="1" header="0" footer="0"/>
  <pageSetup fitToHeight="1" fitToWidth="1"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2005-12-16T08:57:26Z</cp:lastPrinted>
  <dcterms:created xsi:type="dcterms:W3CDTF">2000-05-12T12:07:15Z</dcterms:created>
  <dcterms:modified xsi:type="dcterms:W3CDTF">2007-01-23T11:09:56Z</dcterms:modified>
  <cp:category/>
  <cp:version/>
  <cp:contentType/>
  <cp:contentStatus/>
</cp:coreProperties>
</file>