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35" windowWidth="14115" windowHeight="7035" activeTab="1"/>
  </bookViews>
  <sheets>
    <sheet name="Días de pago" sheetId="1" r:id="rId1"/>
    <sheet name="Desglose pagos" sheetId="2" r:id="rId2"/>
    <sheet name="Previsión Ingresos" sheetId="3" r:id="rId3"/>
    <sheet name="GRÁFICA" sheetId="4" r:id="rId4"/>
    <sheet name="Previsión tesorería" sheetId="5" r:id="rId5"/>
    <sheet name="PrevSemanal" sheetId="6" r:id="rId6"/>
    <sheet name="COBROS" sheetId="7" r:id="rId7"/>
  </sheets>
  <externalReferences>
    <externalReference r:id="rId8"/>
    <externalReference r:id="rId9"/>
    <externalReference r:id="rId10"/>
    <externalReference r:id="rId11"/>
    <externalReference r:id="rId12"/>
    <externalReference r:id="rId13"/>
  </externalReferences>
  <definedNames>
    <definedName name="_xlnm.Print_Area" localSheetId="4">'Previsión tesorería'!$A$1:$O$37</definedName>
    <definedName name="clientes">[1]CLIENTES!$A$2:$A$10000</definedName>
    <definedName name="tipos_iva">'[1]DATOS FISCALES'!$B$12:$B$14</definedName>
    <definedName name="tipos_recargo_equivalencia">'[1]DATOS FISCALES'!$D$12:$D$14</definedName>
  </definedNames>
  <calcPr calcId="145621"/>
</workbook>
</file>

<file path=xl/calcChain.xml><?xml version="1.0" encoding="utf-8"?>
<calcChain xmlns="http://schemas.openxmlformats.org/spreadsheetml/2006/main">
  <c r="K81" i="2" l="1"/>
  <c r="K64" i="2" l="1"/>
  <c r="C48" i="7" l="1"/>
  <c r="C47" i="7"/>
  <c r="C46" i="7"/>
  <c r="B131" i="2" l="1"/>
  <c r="G103" i="2"/>
  <c r="C68" i="7" l="1"/>
  <c r="I138" i="2" l="1"/>
  <c r="J138" i="2"/>
  <c r="K138" i="2"/>
  <c r="L138" i="2"/>
  <c r="M138" i="2"/>
  <c r="H138" i="2"/>
  <c r="G138" i="2"/>
  <c r="G94" i="2"/>
  <c r="G93" i="2" s="1"/>
  <c r="G80" i="7" l="1"/>
  <c r="C75" i="7"/>
  <c r="C79" i="7" l="1"/>
  <c r="F73" i="3" l="1"/>
  <c r="P22" i="3" l="1"/>
  <c r="N22" i="3"/>
  <c r="J22" i="3"/>
  <c r="I22" i="3"/>
  <c r="L22" i="3" s="1"/>
  <c r="C40" i="4" s="1"/>
  <c r="B22" i="3"/>
  <c r="D46" i="6" l="1"/>
  <c r="G127" i="2" l="1"/>
  <c r="H52" i="3" l="1"/>
  <c r="D26" i="5"/>
  <c r="E26" i="5"/>
  <c r="F26" i="5"/>
  <c r="G26" i="5"/>
  <c r="C26" i="5"/>
  <c r="F69" i="3" l="1"/>
  <c r="J64" i="3"/>
  <c r="I64" i="3"/>
  <c r="B64" i="3"/>
  <c r="N66" i="3"/>
  <c r="J66" i="3"/>
  <c r="I66" i="3"/>
  <c r="F38" i="3"/>
  <c r="L66" i="3" l="1"/>
  <c r="L64" i="3"/>
  <c r="D33" i="6"/>
  <c r="F59" i="3" l="1"/>
  <c r="J58" i="3"/>
  <c r="I58" i="3"/>
  <c r="B58" i="3"/>
  <c r="L58" i="3" l="1"/>
  <c r="C137" i="2"/>
  <c r="D137" i="2"/>
  <c r="E137" i="2"/>
  <c r="F137" i="2"/>
  <c r="G137" i="2"/>
  <c r="G139" i="2" s="1"/>
  <c r="H137" i="2"/>
  <c r="H139" i="2" s="1"/>
  <c r="I137" i="2"/>
  <c r="J137" i="2"/>
  <c r="K137" i="2"/>
  <c r="K139" i="2" s="1"/>
  <c r="K140" i="2" s="1"/>
  <c r="L137" i="2"/>
  <c r="L139" i="2" s="1"/>
  <c r="L141" i="2" s="1"/>
  <c r="M137" i="2"/>
  <c r="M139" i="2" s="1"/>
  <c r="M140" i="2" s="1"/>
  <c r="C138" i="2"/>
  <c r="D138" i="2"/>
  <c r="E138" i="2"/>
  <c r="F138" i="2"/>
  <c r="I139" i="2"/>
  <c r="I140" i="2" s="1"/>
  <c r="D139" i="2"/>
  <c r="D141" i="2" s="1"/>
  <c r="J139" i="2"/>
  <c r="J141" i="2" s="1"/>
  <c r="B137" i="2"/>
  <c r="H94" i="2"/>
  <c r="I94" i="2"/>
  <c r="I93" i="2" s="1"/>
  <c r="J94" i="2"/>
  <c r="J93" i="2" s="1"/>
  <c r="K94" i="2"/>
  <c r="K93" i="2" s="1"/>
  <c r="L94" i="2"/>
  <c r="L93" i="2" s="1"/>
  <c r="M94" i="2"/>
  <c r="M93" i="2" s="1"/>
  <c r="N94" i="2"/>
  <c r="B138" i="2"/>
  <c r="E139" i="2" l="1"/>
  <c r="E140" i="2" s="1"/>
  <c r="C139" i="2"/>
  <c r="C140" i="2" s="1"/>
  <c r="H93" i="2"/>
  <c r="B139" i="2"/>
  <c r="B141" i="2" s="1"/>
  <c r="H141" i="2"/>
  <c r="G140" i="2"/>
  <c r="N137" i="2"/>
  <c r="N138" i="2"/>
  <c r="F139" i="2"/>
  <c r="F141" i="2" s="1"/>
  <c r="B140" i="2"/>
  <c r="M141" i="2"/>
  <c r="K141" i="2"/>
  <c r="I141" i="2"/>
  <c r="L140" i="2"/>
  <c r="J140" i="2"/>
  <c r="D140" i="2"/>
  <c r="C141" i="2" l="1"/>
  <c r="E141" i="2"/>
  <c r="H140" i="2"/>
  <c r="G141" i="2"/>
  <c r="N139" i="2"/>
  <c r="F140" i="2"/>
  <c r="H59" i="3"/>
  <c r="K59" i="3"/>
  <c r="D20" i="3"/>
  <c r="C103" i="2"/>
  <c r="C94" i="2" s="1"/>
  <c r="C93" i="2" s="1"/>
  <c r="D103" i="2"/>
  <c r="D94" i="2" s="1"/>
  <c r="D93" i="2" s="1"/>
  <c r="E103" i="2"/>
  <c r="E94" i="2" s="1"/>
  <c r="E93" i="2" s="1"/>
  <c r="F103" i="2"/>
  <c r="F94" i="2" s="1"/>
  <c r="F93" i="2" s="1"/>
  <c r="B103" i="2"/>
  <c r="B94" i="2" s="1"/>
  <c r="B93" i="2" l="1"/>
  <c r="O93" i="2" s="1"/>
  <c r="O94" i="2"/>
  <c r="N141" i="2"/>
  <c r="N140" i="2"/>
  <c r="J56" i="3"/>
  <c r="I56" i="3"/>
  <c r="B56" i="3"/>
  <c r="J55" i="3"/>
  <c r="I55" i="3"/>
  <c r="B55" i="3"/>
  <c r="H38" i="3"/>
  <c r="K38" i="3"/>
  <c r="H69" i="3"/>
  <c r="K69" i="3"/>
  <c r="I68" i="3"/>
  <c r="J68" i="3"/>
  <c r="J67" i="3"/>
  <c r="I67" i="3"/>
  <c r="J57" i="3"/>
  <c r="I57" i="3"/>
  <c r="L68" i="3" l="1"/>
  <c r="L56" i="3"/>
  <c r="L55" i="3"/>
  <c r="L57" i="3"/>
  <c r="G38" i="4" s="1"/>
  <c r="L67" i="3"/>
  <c r="F30" i="3"/>
  <c r="D18" i="3" l="1"/>
  <c r="D19" i="3"/>
  <c r="N18" i="3"/>
  <c r="P18" i="3"/>
  <c r="N19" i="3"/>
  <c r="P19" i="3"/>
  <c r="H30" i="3"/>
  <c r="K30" i="3"/>
  <c r="I13" i="6" l="1"/>
  <c r="I28" i="6"/>
  <c r="D17" i="6"/>
  <c r="D10" i="6"/>
  <c r="F127" i="2"/>
  <c r="D17" i="3" l="1"/>
  <c r="O10" i="5" l="1"/>
  <c r="O21" i="5" s="1"/>
  <c r="O9" i="5" l="1"/>
  <c r="O20" i="5" s="1"/>
  <c r="H21" i="3"/>
  <c r="K21" i="3"/>
  <c r="F21" i="3"/>
  <c r="F15" i="3"/>
  <c r="N17" i="3"/>
  <c r="P17" i="3"/>
  <c r="H12" i="5" l="1"/>
  <c r="I12" i="5"/>
  <c r="J12" i="5"/>
  <c r="K12" i="5"/>
  <c r="L12" i="5"/>
  <c r="M12" i="5"/>
  <c r="N12" i="5"/>
  <c r="G12" i="5"/>
  <c r="H15" i="3"/>
  <c r="C6" i="5" l="1"/>
  <c r="I18" i="3"/>
  <c r="I17" i="3"/>
  <c r="I34" i="3"/>
  <c r="I19" i="3"/>
  <c r="I35" i="3"/>
  <c r="I37" i="3"/>
  <c r="I36" i="3"/>
  <c r="I20" i="3"/>
  <c r="E6" i="5"/>
  <c r="F44" i="3"/>
  <c r="F6" i="5"/>
  <c r="D6" i="5"/>
  <c r="J20" i="3"/>
  <c r="J36" i="3"/>
  <c r="J37" i="3"/>
  <c r="J35" i="3"/>
  <c r="J19" i="3"/>
  <c r="B19" i="3"/>
  <c r="J34" i="3"/>
  <c r="J30" i="3" s="1"/>
  <c r="J17" i="3"/>
  <c r="B17" i="3"/>
  <c r="J18" i="3"/>
  <c r="B18" i="3"/>
  <c r="F52" i="3"/>
  <c r="N45" i="4"/>
  <c r="L45" i="4"/>
  <c r="N4" i="5" s="1"/>
  <c r="N6" i="5" s="1"/>
  <c r="N44" i="4"/>
  <c r="L44" i="4"/>
  <c r="M4" i="5" s="1"/>
  <c r="M6" i="5" s="1"/>
  <c r="N43" i="4"/>
  <c r="L43" i="4"/>
  <c r="L4" i="5" s="1"/>
  <c r="L6" i="5" s="1"/>
  <c r="N42" i="4"/>
  <c r="L42" i="4"/>
  <c r="K4" i="5" s="1"/>
  <c r="K6" i="5" s="1"/>
  <c r="N41" i="4"/>
  <c r="N38" i="4"/>
  <c r="F12" i="5"/>
  <c r="F16" i="5" s="1"/>
  <c r="E12" i="5"/>
  <c r="E16" i="5" s="1"/>
  <c r="D12" i="5"/>
  <c r="C12" i="5"/>
  <c r="N39" i="4"/>
  <c r="G73" i="3"/>
  <c r="H73" i="3"/>
  <c r="K73" i="3"/>
  <c r="H44" i="3"/>
  <c r="I43" i="3"/>
  <c r="J43" i="3"/>
  <c r="N40" i="4"/>
  <c r="P14" i="3"/>
  <c r="N14" i="3"/>
  <c r="J14" i="3"/>
  <c r="I14" i="3"/>
  <c r="D14" i="3"/>
  <c r="B14" i="3"/>
  <c r="P13" i="3"/>
  <c r="N13" i="3"/>
  <c r="K13" i="3"/>
  <c r="J13" i="3"/>
  <c r="I13" i="3"/>
  <c r="D13" i="3"/>
  <c r="B13" i="3"/>
  <c r="P12" i="3"/>
  <c r="N12" i="3"/>
  <c r="K12" i="3"/>
  <c r="J12" i="3"/>
  <c r="I12" i="3"/>
  <c r="D12" i="3"/>
  <c r="B12" i="3"/>
  <c r="P11" i="3"/>
  <c r="N11" i="3"/>
  <c r="J11" i="3"/>
  <c r="I11" i="3"/>
  <c r="D11" i="3"/>
  <c r="B11" i="3"/>
  <c r="I33" i="3"/>
  <c r="J33" i="3"/>
  <c r="I41" i="3"/>
  <c r="J41" i="3"/>
  <c r="I42" i="3"/>
  <c r="J42" i="3"/>
  <c r="B69" i="3"/>
  <c r="D29" i="4"/>
  <c r="J41" i="4"/>
  <c r="J42" i="4"/>
  <c r="J43" i="4"/>
  <c r="J44" i="4"/>
  <c r="J45" i="4"/>
  <c r="B45" i="3"/>
  <c r="D45" i="3"/>
  <c r="I45" i="3"/>
  <c r="J45" i="3"/>
  <c r="I32" i="3"/>
  <c r="J32" i="3"/>
  <c r="I39" i="3"/>
  <c r="J39" i="3"/>
  <c r="I40" i="3"/>
  <c r="J40" i="3"/>
  <c r="J54" i="3"/>
  <c r="I54" i="3"/>
  <c r="B54" i="3"/>
  <c r="J53" i="3"/>
  <c r="I53" i="3"/>
  <c r="B53" i="3"/>
  <c r="B52" i="3"/>
  <c r="K51" i="3"/>
  <c r="K52" i="3" s="1"/>
  <c r="J51" i="3"/>
  <c r="I51" i="3"/>
  <c r="B51" i="3"/>
  <c r="J50" i="3"/>
  <c r="I50" i="3"/>
  <c r="B50" i="3"/>
  <c r="P517" i="3"/>
  <c r="N517" i="3"/>
  <c r="J517" i="3"/>
  <c r="I517" i="3"/>
  <c r="D517" i="3"/>
  <c r="B517" i="3"/>
  <c r="P516" i="3"/>
  <c r="N516" i="3"/>
  <c r="J516" i="3"/>
  <c r="I516" i="3"/>
  <c r="D516" i="3"/>
  <c r="B516" i="3"/>
  <c r="P515" i="3"/>
  <c r="N515" i="3"/>
  <c r="J515" i="3"/>
  <c r="I515" i="3"/>
  <c r="D515" i="3"/>
  <c r="B515" i="3"/>
  <c r="P514" i="3"/>
  <c r="N514" i="3"/>
  <c r="J514" i="3"/>
  <c r="I514" i="3"/>
  <c r="D514" i="3"/>
  <c r="B514" i="3"/>
  <c r="P513" i="3"/>
  <c r="N513" i="3"/>
  <c r="J513" i="3"/>
  <c r="I513" i="3"/>
  <c r="D513" i="3"/>
  <c r="B513" i="3"/>
  <c r="P512" i="3"/>
  <c r="N512" i="3"/>
  <c r="J512" i="3"/>
  <c r="I512" i="3"/>
  <c r="D512" i="3"/>
  <c r="B512" i="3"/>
  <c r="P511" i="3"/>
  <c r="N511" i="3"/>
  <c r="J511" i="3"/>
  <c r="I511" i="3"/>
  <c r="D511" i="3"/>
  <c r="B511" i="3"/>
  <c r="P510" i="3"/>
  <c r="N510" i="3"/>
  <c r="J510" i="3"/>
  <c r="L510" i="3" s="1"/>
  <c r="I510" i="3"/>
  <c r="D510" i="3"/>
  <c r="B510" i="3"/>
  <c r="P509" i="3"/>
  <c r="N509" i="3"/>
  <c r="J509" i="3"/>
  <c r="I509" i="3"/>
  <c r="D509" i="3"/>
  <c r="B509" i="3"/>
  <c r="P508" i="3"/>
  <c r="N508" i="3"/>
  <c r="J508" i="3"/>
  <c r="I508" i="3"/>
  <c r="D508" i="3"/>
  <c r="B508" i="3"/>
  <c r="P507" i="3"/>
  <c r="N507" i="3"/>
  <c r="J507" i="3"/>
  <c r="I507" i="3"/>
  <c r="D507" i="3"/>
  <c r="B507" i="3"/>
  <c r="P506" i="3"/>
  <c r="N506" i="3"/>
  <c r="J506" i="3"/>
  <c r="I506" i="3"/>
  <c r="D506" i="3"/>
  <c r="B506" i="3"/>
  <c r="P505" i="3"/>
  <c r="N505" i="3"/>
  <c r="J505" i="3"/>
  <c r="I505" i="3"/>
  <c r="D505" i="3"/>
  <c r="B505" i="3"/>
  <c r="P504" i="3"/>
  <c r="N504" i="3"/>
  <c r="J504" i="3"/>
  <c r="I504" i="3"/>
  <c r="D504" i="3"/>
  <c r="B504" i="3"/>
  <c r="P503" i="3"/>
  <c r="N503" i="3"/>
  <c r="J503" i="3"/>
  <c r="I503" i="3"/>
  <c r="D503" i="3"/>
  <c r="B503" i="3"/>
  <c r="P502" i="3"/>
  <c r="N502" i="3"/>
  <c r="J502" i="3"/>
  <c r="I502" i="3"/>
  <c r="D502" i="3"/>
  <c r="B502" i="3"/>
  <c r="P501" i="3"/>
  <c r="N501" i="3"/>
  <c r="J501" i="3"/>
  <c r="I501" i="3"/>
  <c r="D501" i="3"/>
  <c r="B501" i="3"/>
  <c r="P500" i="3"/>
  <c r="N500" i="3"/>
  <c r="J500" i="3"/>
  <c r="I500" i="3"/>
  <c r="D500" i="3"/>
  <c r="B500" i="3"/>
  <c r="P499" i="3"/>
  <c r="N499" i="3"/>
  <c r="J499" i="3"/>
  <c r="I499" i="3"/>
  <c r="D499" i="3"/>
  <c r="B499" i="3"/>
  <c r="P498" i="3"/>
  <c r="N498" i="3"/>
  <c r="J498" i="3"/>
  <c r="I498" i="3"/>
  <c r="D498" i="3"/>
  <c r="B498" i="3"/>
  <c r="P497" i="3"/>
  <c r="N497" i="3"/>
  <c r="J497" i="3"/>
  <c r="I497" i="3"/>
  <c r="D497" i="3"/>
  <c r="B497" i="3"/>
  <c r="P496" i="3"/>
  <c r="N496" i="3"/>
  <c r="J496" i="3"/>
  <c r="I496" i="3"/>
  <c r="D496" i="3"/>
  <c r="B496" i="3"/>
  <c r="P495" i="3"/>
  <c r="N495" i="3"/>
  <c r="J495" i="3"/>
  <c r="I495" i="3"/>
  <c r="D495" i="3"/>
  <c r="B495" i="3"/>
  <c r="P494" i="3"/>
  <c r="N494" i="3"/>
  <c r="J494" i="3"/>
  <c r="I494" i="3"/>
  <c r="D494" i="3"/>
  <c r="B494" i="3"/>
  <c r="P493" i="3"/>
  <c r="N493" i="3"/>
  <c r="J493" i="3"/>
  <c r="I493" i="3"/>
  <c r="D493" i="3"/>
  <c r="B493" i="3"/>
  <c r="P492" i="3"/>
  <c r="N492" i="3"/>
  <c r="J492" i="3"/>
  <c r="I492" i="3"/>
  <c r="D492" i="3"/>
  <c r="B492" i="3"/>
  <c r="P491" i="3"/>
  <c r="N491" i="3"/>
  <c r="J491" i="3"/>
  <c r="I491" i="3"/>
  <c r="D491" i="3"/>
  <c r="B491" i="3"/>
  <c r="P490" i="3"/>
  <c r="N490" i="3"/>
  <c r="J490" i="3"/>
  <c r="I490" i="3"/>
  <c r="D490" i="3"/>
  <c r="B490" i="3"/>
  <c r="P489" i="3"/>
  <c r="N489" i="3"/>
  <c r="J489" i="3"/>
  <c r="I489" i="3"/>
  <c r="D489" i="3"/>
  <c r="B489" i="3"/>
  <c r="P488" i="3"/>
  <c r="N488" i="3"/>
  <c r="J488" i="3"/>
  <c r="I488" i="3"/>
  <c r="D488" i="3"/>
  <c r="B488" i="3"/>
  <c r="P487" i="3"/>
  <c r="N487" i="3"/>
  <c r="J487" i="3"/>
  <c r="I487" i="3"/>
  <c r="D487" i="3"/>
  <c r="B487" i="3"/>
  <c r="P486" i="3"/>
  <c r="N486" i="3"/>
  <c r="J486" i="3"/>
  <c r="I486" i="3"/>
  <c r="D486" i="3"/>
  <c r="B486" i="3"/>
  <c r="P485" i="3"/>
  <c r="N485" i="3"/>
  <c r="J485" i="3"/>
  <c r="I485" i="3"/>
  <c r="D485" i="3"/>
  <c r="B485" i="3"/>
  <c r="P484" i="3"/>
  <c r="N484" i="3"/>
  <c r="J484" i="3"/>
  <c r="I484" i="3"/>
  <c r="D484" i="3"/>
  <c r="B484" i="3"/>
  <c r="P483" i="3"/>
  <c r="N483" i="3"/>
  <c r="J483" i="3"/>
  <c r="L483" i="3" s="1"/>
  <c r="I483" i="3"/>
  <c r="D483" i="3"/>
  <c r="B483" i="3"/>
  <c r="P482" i="3"/>
  <c r="N482" i="3"/>
  <c r="J482" i="3"/>
  <c r="I482" i="3"/>
  <c r="D482" i="3"/>
  <c r="B482" i="3"/>
  <c r="P481" i="3"/>
  <c r="N481" i="3"/>
  <c r="J481" i="3"/>
  <c r="I481" i="3"/>
  <c r="D481" i="3"/>
  <c r="B481" i="3"/>
  <c r="P480" i="3"/>
  <c r="N480" i="3"/>
  <c r="J480" i="3"/>
  <c r="I480" i="3"/>
  <c r="D480" i="3"/>
  <c r="B480" i="3"/>
  <c r="P479" i="3"/>
  <c r="N479" i="3"/>
  <c r="J479" i="3"/>
  <c r="I479" i="3"/>
  <c r="D479" i="3"/>
  <c r="B479" i="3"/>
  <c r="P478" i="3"/>
  <c r="N478" i="3"/>
  <c r="J478" i="3"/>
  <c r="I478" i="3"/>
  <c r="D478" i="3"/>
  <c r="B478" i="3"/>
  <c r="P477" i="3"/>
  <c r="N477" i="3"/>
  <c r="J477" i="3"/>
  <c r="I477" i="3"/>
  <c r="D477" i="3"/>
  <c r="B477" i="3"/>
  <c r="P476" i="3"/>
  <c r="N476" i="3"/>
  <c r="J476" i="3"/>
  <c r="I476" i="3"/>
  <c r="D476" i="3"/>
  <c r="B476" i="3"/>
  <c r="P475" i="3"/>
  <c r="N475" i="3"/>
  <c r="J475" i="3"/>
  <c r="I475" i="3"/>
  <c r="D475" i="3"/>
  <c r="B475" i="3"/>
  <c r="P474" i="3"/>
  <c r="N474" i="3"/>
  <c r="J474" i="3"/>
  <c r="I474" i="3"/>
  <c r="D474" i="3"/>
  <c r="B474" i="3"/>
  <c r="P473" i="3"/>
  <c r="N473" i="3"/>
  <c r="J473" i="3"/>
  <c r="I473" i="3"/>
  <c r="D473" i="3"/>
  <c r="B473" i="3"/>
  <c r="P472" i="3"/>
  <c r="N472" i="3"/>
  <c r="J472" i="3"/>
  <c r="I472" i="3"/>
  <c r="D472" i="3"/>
  <c r="B472" i="3"/>
  <c r="P471" i="3"/>
  <c r="N471" i="3"/>
  <c r="J471" i="3"/>
  <c r="I471" i="3"/>
  <c r="D471" i="3"/>
  <c r="B471" i="3"/>
  <c r="P470" i="3"/>
  <c r="N470" i="3"/>
  <c r="J470" i="3"/>
  <c r="I470" i="3"/>
  <c r="D470" i="3"/>
  <c r="B470" i="3"/>
  <c r="P469" i="3"/>
  <c r="N469" i="3"/>
  <c r="J469" i="3"/>
  <c r="I469" i="3"/>
  <c r="D469" i="3"/>
  <c r="B469" i="3"/>
  <c r="P468" i="3"/>
  <c r="N468" i="3"/>
  <c r="J468" i="3"/>
  <c r="I468" i="3"/>
  <c r="D468" i="3"/>
  <c r="B468" i="3"/>
  <c r="P467" i="3"/>
  <c r="N467" i="3"/>
  <c r="J467" i="3"/>
  <c r="I467" i="3"/>
  <c r="D467" i="3"/>
  <c r="B467" i="3"/>
  <c r="P466" i="3"/>
  <c r="N466" i="3"/>
  <c r="J466" i="3"/>
  <c r="I466" i="3"/>
  <c r="D466" i="3"/>
  <c r="B466" i="3"/>
  <c r="P465" i="3"/>
  <c r="N465" i="3"/>
  <c r="J465" i="3"/>
  <c r="I465" i="3"/>
  <c r="D465" i="3"/>
  <c r="B465" i="3"/>
  <c r="P464" i="3"/>
  <c r="N464" i="3"/>
  <c r="J464" i="3"/>
  <c r="I464" i="3"/>
  <c r="D464" i="3"/>
  <c r="B464" i="3"/>
  <c r="P463" i="3"/>
  <c r="N463" i="3"/>
  <c r="J463" i="3"/>
  <c r="I463" i="3"/>
  <c r="D463" i="3"/>
  <c r="B463" i="3"/>
  <c r="P462" i="3"/>
  <c r="N462" i="3"/>
  <c r="J462" i="3"/>
  <c r="I462" i="3"/>
  <c r="D462" i="3"/>
  <c r="B462" i="3"/>
  <c r="P461" i="3"/>
  <c r="N461" i="3"/>
  <c r="J461" i="3"/>
  <c r="I461" i="3"/>
  <c r="D461" i="3"/>
  <c r="B461" i="3"/>
  <c r="P460" i="3"/>
  <c r="N460" i="3"/>
  <c r="J460" i="3"/>
  <c r="I460" i="3"/>
  <c r="D460" i="3"/>
  <c r="B460" i="3"/>
  <c r="P459" i="3"/>
  <c r="N459" i="3"/>
  <c r="J459" i="3"/>
  <c r="I459" i="3"/>
  <c r="D459" i="3"/>
  <c r="B459" i="3"/>
  <c r="P458" i="3"/>
  <c r="N458" i="3"/>
  <c r="J458" i="3"/>
  <c r="I458" i="3"/>
  <c r="D458" i="3"/>
  <c r="B458" i="3"/>
  <c r="P457" i="3"/>
  <c r="N457" i="3"/>
  <c r="J457" i="3"/>
  <c r="I457" i="3"/>
  <c r="L457" i="3" s="1"/>
  <c r="D457" i="3"/>
  <c r="B457" i="3"/>
  <c r="P456" i="3"/>
  <c r="N456" i="3"/>
  <c r="J456" i="3"/>
  <c r="I456" i="3"/>
  <c r="D456" i="3"/>
  <c r="B456" i="3"/>
  <c r="P455" i="3"/>
  <c r="N455" i="3"/>
  <c r="J455" i="3"/>
  <c r="I455" i="3"/>
  <c r="D455" i="3"/>
  <c r="B455" i="3"/>
  <c r="P454" i="3"/>
  <c r="N454" i="3"/>
  <c r="J454" i="3"/>
  <c r="I454" i="3"/>
  <c r="D454" i="3"/>
  <c r="B454" i="3"/>
  <c r="P453" i="3"/>
  <c r="N453" i="3"/>
  <c r="J453" i="3"/>
  <c r="I453" i="3"/>
  <c r="D453" i="3"/>
  <c r="B453" i="3"/>
  <c r="P452" i="3"/>
  <c r="N452" i="3"/>
  <c r="J452" i="3"/>
  <c r="I452" i="3"/>
  <c r="D452" i="3"/>
  <c r="B452" i="3"/>
  <c r="P451" i="3"/>
  <c r="N451" i="3"/>
  <c r="J451" i="3"/>
  <c r="I451" i="3"/>
  <c r="D451" i="3"/>
  <c r="B451" i="3"/>
  <c r="P450" i="3"/>
  <c r="N450" i="3"/>
  <c r="J450" i="3"/>
  <c r="I450" i="3"/>
  <c r="D450" i="3"/>
  <c r="B450" i="3"/>
  <c r="P449" i="3"/>
  <c r="N449" i="3"/>
  <c r="J449" i="3"/>
  <c r="I449" i="3"/>
  <c r="D449" i="3"/>
  <c r="B449" i="3"/>
  <c r="P448" i="3"/>
  <c r="N448" i="3"/>
  <c r="J448" i="3"/>
  <c r="I448" i="3"/>
  <c r="D448" i="3"/>
  <c r="B448" i="3"/>
  <c r="P447" i="3"/>
  <c r="N447" i="3"/>
  <c r="J447" i="3"/>
  <c r="I447" i="3"/>
  <c r="D447" i="3"/>
  <c r="B447" i="3"/>
  <c r="P446" i="3"/>
  <c r="N446" i="3"/>
  <c r="J446" i="3"/>
  <c r="I446" i="3"/>
  <c r="D446" i="3"/>
  <c r="B446" i="3"/>
  <c r="P445" i="3"/>
  <c r="N445" i="3"/>
  <c r="J445" i="3"/>
  <c r="I445" i="3"/>
  <c r="D445" i="3"/>
  <c r="B445" i="3"/>
  <c r="P444" i="3"/>
  <c r="N444" i="3"/>
  <c r="J444" i="3"/>
  <c r="L444" i="3" s="1"/>
  <c r="I444" i="3"/>
  <c r="D444" i="3"/>
  <c r="B444" i="3"/>
  <c r="P443" i="3"/>
  <c r="N443" i="3"/>
  <c r="J443" i="3"/>
  <c r="I443" i="3"/>
  <c r="D443" i="3"/>
  <c r="B443" i="3"/>
  <c r="P442" i="3"/>
  <c r="N442" i="3"/>
  <c r="J442" i="3"/>
  <c r="I442" i="3"/>
  <c r="D442" i="3"/>
  <c r="B442" i="3"/>
  <c r="P441" i="3"/>
  <c r="N441" i="3"/>
  <c r="J441" i="3"/>
  <c r="I441" i="3"/>
  <c r="D441" i="3"/>
  <c r="B441" i="3"/>
  <c r="P440" i="3"/>
  <c r="N440" i="3"/>
  <c r="J440" i="3"/>
  <c r="I440" i="3"/>
  <c r="D440" i="3"/>
  <c r="B440" i="3"/>
  <c r="P439" i="3"/>
  <c r="N439" i="3"/>
  <c r="J439" i="3"/>
  <c r="I439" i="3"/>
  <c r="D439" i="3"/>
  <c r="B439" i="3"/>
  <c r="P438" i="3"/>
  <c r="N438" i="3"/>
  <c r="J438" i="3"/>
  <c r="I438" i="3"/>
  <c r="D438" i="3"/>
  <c r="B438" i="3"/>
  <c r="P437" i="3"/>
  <c r="N437" i="3"/>
  <c r="J437" i="3"/>
  <c r="I437" i="3"/>
  <c r="D437" i="3"/>
  <c r="B437" i="3"/>
  <c r="P436" i="3"/>
  <c r="N436" i="3"/>
  <c r="J436" i="3"/>
  <c r="I436" i="3"/>
  <c r="D436" i="3"/>
  <c r="B436" i="3"/>
  <c r="P435" i="3"/>
  <c r="N435" i="3"/>
  <c r="J435" i="3"/>
  <c r="I435" i="3"/>
  <c r="D435" i="3"/>
  <c r="B435" i="3"/>
  <c r="P434" i="3"/>
  <c r="N434" i="3"/>
  <c r="J434" i="3"/>
  <c r="I434" i="3"/>
  <c r="D434" i="3"/>
  <c r="B434" i="3"/>
  <c r="P433" i="3"/>
  <c r="N433" i="3"/>
  <c r="J433" i="3"/>
  <c r="I433" i="3"/>
  <c r="D433" i="3"/>
  <c r="B433" i="3"/>
  <c r="P432" i="3"/>
  <c r="N432" i="3"/>
  <c r="J432" i="3"/>
  <c r="I432" i="3"/>
  <c r="D432" i="3"/>
  <c r="B432" i="3"/>
  <c r="P431" i="3"/>
  <c r="N431" i="3"/>
  <c r="J431" i="3"/>
  <c r="I431" i="3"/>
  <c r="D431" i="3"/>
  <c r="B431" i="3"/>
  <c r="P430" i="3"/>
  <c r="N430" i="3"/>
  <c r="J430" i="3"/>
  <c r="I430" i="3"/>
  <c r="D430" i="3"/>
  <c r="B430" i="3"/>
  <c r="P429" i="3"/>
  <c r="N429" i="3"/>
  <c r="J429" i="3"/>
  <c r="I429" i="3"/>
  <c r="D429" i="3"/>
  <c r="B429" i="3"/>
  <c r="P428" i="3"/>
  <c r="N428" i="3"/>
  <c r="J428" i="3"/>
  <c r="I428" i="3"/>
  <c r="D428" i="3"/>
  <c r="B428" i="3"/>
  <c r="P427" i="3"/>
  <c r="N427" i="3"/>
  <c r="J427" i="3"/>
  <c r="I427" i="3"/>
  <c r="D427" i="3"/>
  <c r="B427" i="3"/>
  <c r="P426" i="3"/>
  <c r="N426" i="3"/>
  <c r="J426" i="3"/>
  <c r="I426" i="3"/>
  <c r="D426" i="3"/>
  <c r="B426" i="3"/>
  <c r="P425" i="3"/>
  <c r="N425" i="3"/>
  <c r="J425" i="3"/>
  <c r="I425" i="3"/>
  <c r="D425" i="3"/>
  <c r="B425" i="3"/>
  <c r="P424" i="3"/>
  <c r="N424" i="3"/>
  <c r="J424" i="3"/>
  <c r="I424" i="3"/>
  <c r="D424" i="3"/>
  <c r="B424" i="3"/>
  <c r="P423" i="3"/>
  <c r="N423" i="3"/>
  <c r="J423" i="3"/>
  <c r="I423" i="3"/>
  <c r="D423" i="3"/>
  <c r="B423" i="3"/>
  <c r="P422" i="3"/>
  <c r="N422" i="3"/>
  <c r="J422" i="3"/>
  <c r="I422" i="3"/>
  <c r="D422" i="3"/>
  <c r="B422" i="3"/>
  <c r="P421" i="3"/>
  <c r="N421" i="3"/>
  <c r="J421" i="3"/>
  <c r="I421" i="3"/>
  <c r="D421" i="3"/>
  <c r="B421" i="3"/>
  <c r="P420" i="3"/>
  <c r="N420" i="3"/>
  <c r="J420" i="3"/>
  <c r="I420" i="3"/>
  <c r="D420" i="3"/>
  <c r="B420" i="3"/>
  <c r="P419" i="3"/>
  <c r="N419" i="3"/>
  <c r="J419" i="3"/>
  <c r="I419" i="3"/>
  <c r="D419" i="3"/>
  <c r="B419" i="3"/>
  <c r="P418" i="3"/>
  <c r="N418" i="3"/>
  <c r="J418" i="3"/>
  <c r="I418" i="3"/>
  <c r="D418" i="3"/>
  <c r="B418" i="3"/>
  <c r="P417" i="3"/>
  <c r="N417" i="3"/>
  <c r="J417" i="3"/>
  <c r="I417" i="3"/>
  <c r="D417" i="3"/>
  <c r="B417" i="3"/>
  <c r="P416" i="3"/>
  <c r="N416" i="3"/>
  <c r="J416" i="3"/>
  <c r="I416" i="3"/>
  <c r="D416" i="3"/>
  <c r="B416" i="3"/>
  <c r="P415" i="3"/>
  <c r="N415" i="3"/>
  <c r="J415" i="3"/>
  <c r="I415" i="3"/>
  <c r="D415" i="3"/>
  <c r="B415" i="3"/>
  <c r="P414" i="3"/>
  <c r="N414" i="3"/>
  <c r="J414" i="3"/>
  <c r="I414" i="3"/>
  <c r="D414" i="3"/>
  <c r="B414" i="3"/>
  <c r="P413" i="3"/>
  <c r="N413" i="3"/>
  <c r="J413" i="3"/>
  <c r="I413" i="3"/>
  <c r="D413" i="3"/>
  <c r="B413" i="3"/>
  <c r="P412" i="3"/>
  <c r="N412" i="3"/>
  <c r="J412" i="3"/>
  <c r="I412" i="3"/>
  <c r="D412" i="3"/>
  <c r="B412" i="3"/>
  <c r="P411" i="3"/>
  <c r="N411" i="3"/>
  <c r="J411" i="3"/>
  <c r="I411" i="3"/>
  <c r="D411" i="3"/>
  <c r="B411" i="3"/>
  <c r="P410" i="3"/>
  <c r="N410" i="3"/>
  <c r="J410" i="3"/>
  <c r="I410" i="3"/>
  <c r="D410" i="3"/>
  <c r="B410" i="3"/>
  <c r="P409" i="3"/>
  <c r="N409" i="3"/>
  <c r="J409" i="3"/>
  <c r="I409" i="3"/>
  <c r="D409" i="3"/>
  <c r="B409" i="3"/>
  <c r="P408" i="3"/>
  <c r="N408" i="3"/>
  <c r="J408" i="3"/>
  <c r="I408" i="3"/>
  <c r="D408" i="3"/>
  <c r="B408" i="3"/>
  <c r="P407" i="3"/>
  <c r="N407" i="3"/>
  <c r="J407" i="3"/>
  <c r="I407" i="3"/>
  <c r="D407" i="3"/>
  <c r="B407" i="3"/>
  <c r="P406" i="3"/>
  <c r="N406" i="3"/>
  <c r="J406" i="3"/>
  <c r="I406" i="3"/>
  <c r="D406" i="3"/>
  <c r="B406" i="3"/>
  <c r="P405" i="3"/>
  <c r="N405" i="3"/>
  <c r="J405" i="3"/>
  <c r="I405" i="3"/>
  <c r="D405" i="3"/>
  <c r="B405" i="3"/>
  <c r="P404" i="3"/>
  <c r="N404" i="3"/>
  <c r="J404" i="3"/>
  <c r="I404" i="3"/>
  <c r="D404" i="3"/>
  <c r="B404" i="3"/>
  <c r="P403" i="3"/>
  <c r="N403" i="3"/>
  <c r="J403" i="3"/>
  <c r="I403" i="3"/>
  <c r="D403" i="3"/>
  <c r="B403" i="3"/>
  <c r="P402" i="3"/>
  <c r="N402" i="3"/>
  <c r="J402" i="3"/>
  <c r="I402" i="3"/>
  <c r="D402" i="3"/>
  <c r="B402" i="3"/>
  <c r="P401" i="3"/>
  <c r="N401" i="3"/>
  <c r="J401" i="3"/>
  <c r="I401" i="3"/>
  <c r="D401" i="3"/>
  <c r="B401" i="3"/>
  <c r="P400" i="3"/>
  <c r="N400" i="3"/>
  <c r="J400" i="3"/>
  <c r="I400" i="3"/>
  <c r="D400" i="3"/>
  <c r="B400" i="3"/>
  <c r="P399" i="3"/>
  <c r="N399" i="3"/>
  <c r="J399" i="3"/>
  <c r="I399" i="3"/>
  <c r="D399" i="3"/>
  <c r="B399" i="3"/>
  <c r="P398" i="3"/>
  <c r="N398" i="3"/>
  <c r="J398" i="3"/>
  <c r="I398" i="3"/>
  <c r="D398" i="3"/>
  <c r="B398" i="3"/>
  <c r="P397" i="3"/>
  <c r="N397" i="3"/>
  <c r="J397" i="3"/>
  <c r="I397" i="3"/>
  <c r="D397" i="3"/>
  <c r="B397" i="3"/>
  <c r="P396" i="3"/>
  <c r="N396" i="3"/>
  <c r="J396" i="3"/>
  <c r="I396" i="3"/>
  <c r="D396" i="3"/>
  <c r="B396" i="3"/>
  <c r="P395" i="3"/>
  <c r="N395" i="3"/>
  <c r="J395" i="3"/>
  <c r="I395" i="3"/>
  <c r="D395" i="3"/>
  <c r="B395" i="3"/>
  <c r="P394" i="3"/>
  <c r="N394" i="3"/>
  <c r="J394" i="3"/>
  <c r="I394" i="3"/>
  <c r="D394" i="3"/>
  <c r="B394" i="3"/>
  <c r="P393" i="3"/>
  <c r="N393" i="3"/>
  <c r="J393" i="3"/>
  <c r="I393" i="3"/>
  <c r="D393" i="3"/>
  <c r="B393" i="3"/>
  <c r="P392" i="3"/>
  <c r="N392" i="3"/>
  <c r="J392" i="3"/>
  <c r="I392" i="3"/>
  <c r="D392" i="3"/>
  <c r="B392" i="3"/>
  <c r="P391" i="3"/>
  <c r="N391" i="3"/>
  <c r="J391" i="3"/>
  <c r="I391" i="3"/>
  <c r="D391" i="3"/>
  <c r="B391" i="3"/>
  <c r="P390" i="3"/>
  <c r="N390" i="3"/>
  <c r="J390" i="3"/>
  <c r="I390" i="3"/>
  <c r="D390" i="3"/>
  <c r="B390" i="3"/>
  <c r="P389" i="3"/>
  <c r="N389" i="3"/>
  <c r="J389" i="3"/>
  <c r="I389" i="3"/>
  <c r="D389" i="3"/>
  <c r="B389" i="3"/>
  <c r="P388" i="3"/>
  <c r="N388" i="3"/>
  <c r="J388" i="3"/>
  <c r="I388" i="3"/>
  <c r="D388" i="3"/>
  <c r="B388" i="3"/>
  <c r="P387" i="3"/>
  <c r="N387" i="3"/>
  <c r="J387" i="3"/>
  <c r="I387" i="3"/>
  <c r="D387" i="3"/>
  <c r="B387" i="3"/>
  <c r="P386" i="3"/>
  <c r="N386" i="3"/>
  <c r="J386" i="3"/>
  <c r="I386" i="3"/>
  <c r="D386" i="3"/>
  <c r="B386" i="3"/>
  <c r="P385" i="3"/>
  <c r="N385" i="3"/>
  <c r="J385" i="3"/>
  <c r="I385" i="3"/>
  <c r="D385" i="3"/>
  <c r="B385" i="3"/>
  <c r="P384" i="3"/>
  <c r="N384" i="3"/>
  <c r="J384" i="3"/>
  <c r="I384" i="3"/>
  <c r="D384" i="3"/>
  <c r="B384" i="3"/>
  <c r="P383" i="3"/>
  <c r="N383" i="3"/>
  <c r="J383" i="3"/>
  <c r="I383" i="3"/>
  <c r="D383" i="3"/>
  <c r="B383" i="3"/>
  <c r="P382" i="3"/>
  <c r="N382" i="3"/>
  <c r="J382" i="3"/>
  <c r="I382" i="3"/>
  <c r="D382" i="3"/>
  <c r="B382" i="3"/>
  <c r="P381" i="3"/>
  <c r="N381" i="3"/>
  <c r="J381" i="3"/>
  <c r="I381" i="3"/>
  <c r="D381" i="3"/>
  <c r="B381" i="3"/>
  <c r="P380" i="3"/>
  <c r="N380" i="3"/>
  <c r="J380" i="3"/>
  <c r="I380" i="3"/>
  <c r="D380" i="3"/>
  <c r="B380" i="3"/>
  <c r="P379" i="3"/>
  <c r="N379" i="3"/>
  <c r="J379" i="3"/>
  <c r="I379" i="3"/>
  <c r="D379" i="3"/>
  <c r="B379" i="3"/>
  <c r="P378" i="3"/>
  <c r="N378" i="3"/>
  <c r="J378" i="3"/>
  <c r="I378" i="3"/>
  <c r="D378" i="3"/>
  <c r="B378" i="3"/>
  <c r="P377" i="3"/>
  <c r="N377" i="3"/>
  <c r="J377" i="3"/>
  <c r="I377" i="3"/>
  <c r="D377" i="3"/>
  <c r="B377" i="3"/>
  <c r="P376" i="3"/>
  <c r="N376" i="3"/>
  <c r="J376" i="3"/>
  <c r="I376" i="3"/>
  <c r="D376" i="3"/>
  <c r="B376" i="3"/>
  <c r="P375" i="3"/>
  <c r="N375" i="3"/>
  <c r="J375" i="3"/>
  <c r="I375" i="3"/>
  <c r="D375" i="3"/>
  <c r="B375" i="3"/>
  <c r="P374" i="3"/>
  <c r="N374" i="3"/>
  <c r="J374" i="3"/>
  <c r="I374" i="3"/>
  <c r="D374" i="3"/>
  <c r="B374" i="3"/>
  <c r="P373" i="3"/>
  <c r="N373" i="3"/>
  <c r="J373" i="3"/>
  <c r="I373" i="3"/>
  <c r="D373" i="3"/>
  <c r="B373" i="3"/>
  <c r="P372" i="3"/>
  <c r="N372" i="3"/>
  <c r="J372" i="3"/>
  <c r="I372" i="3"/>
  <c r="D372" i="3"/>
  <c r="B372" i="3"/>
  <c r="P371" i="3"/>
  <c r="N371" i="3"/>
  <c r="J371" i="3"/>
  <c r="I371" i="3"/>
  <c r="D371" i="3"/>
  <c r="B371" i="3"/>
  <c r="P370" i="3"/>
  <c r="N370" i="3"/>
  <c r="J370" i="3"/>
  <c r="I370" i="3"/>
  <c r="D370" i="3"/>
  <c r="B370" i="3"/>
  <c r="P369" i="3"/>
  <c r="N369" i="3"/>
  <c r="J369" i="3"/>
  <c r="I369" i="3"/>
  <c r="D369" i="3"/>
  <c r="B369" i="3"/>
  <c r="P368" i="3"/>
  <c r="N368" i="3"/>
  <c r="J368" i="3"/>
  <c r="I368" i="3"/>
  <c r="D368" i="3"/>
  <c r="B368" i="3"/>
  <c r="P367" i="3"/>
  <c r="N367" i="3"/>
  <c r="J367" i="3"/>
  <c r="I367" i="3"/>
  <c r="D367" i="3"/>
  <c r="B367" i="3"/>
  <c r="P366" i="3"/>
  <c r="N366" i="3"/>
  <c r="J366" i="3"/>
  <c r="I366" i="3"/>
  <c r="D366" i="3"/>
  <c r="B366" i="3"/>
  <c r="P365" i="3"/>
  <c r="N365" i="3"/>
  <c r="J365" i="3"/>
  <c r="I365" i="3"/>
  <c r="D365" i="3"/>
  <c r="B365" i="3"/>
  <c r="P364" i="3"/>
  <c r="N364" i="3"/>
  <c r="J364" i="3"/>
  <c r="I364" i="3"/>
  <c r="D364" i="3"/>
  <c r="B364" i="3"/>
  <c r="P363" i="3"/>
  <c r="N363" i="3"/>
  <c r="J363" i="3"/>
  <c r="I363" i="3"/>
  <c r="D363" i="3"/>
  <c r="B363" i="3"/>
  <c r="P362" i="3"/>
  <c r="N362" i="3"/>
  <c r="J362" i="3"/>
  <c r="I362" i="3"/>
  <c r="D362" i="3"/>
  <c r="B362" i="3"/>
  <c r="P361" i="3"/>
  <c r="N361" i="3"/>
  <c r="J361" i="3"/>
  <c r="I361" i="3"/>
  <c r="D361" i="3"/>
  <c r="B361" i="3"/>
  <c r="P360" i="3"/>
  <c r="N360" i="3"/>
  <c r="J360" i="3"/>
  <c r="I360" i="3"/>
  <c r="D360" i="3"/>
  <c r="B360" i="3"/>
  <c r="P359" i="3"/>
  <c r="N359" i="3"/>
  <c r="J359" i="3"/>
  <c r="L359" i="3" s="1"/>
  <c r="I359" i="3"/>
  <c r="D359" i="3"/>
  <c r="B359" i="3"/>
  <c r="P358" i="3"/>
  <c r="N358" i="3"/>
  <c r="J358" i="3"/>
  <c r="I358" i="3"/>
  <c r="D358" i="3"/>
  <c r="B358" i="3"/>
  <c r="P357" i="3"/>
  <c r="N357" i="3"/>
  <c r="J357" i="3"/>
  <c r="I357" i="3"/>
  <c r="D357" i="3"/>
  <c r="B357" i="3"/>
  <c r="P356" i="3"/>
  <c r="N356" i="3"/>
  <c r="J356" i="3"/>
  <c r="I356" i="3"/>
  <c r="D356" i="3"/>
  <c r="B356" i="3"/>
  <c r="P355" i="3"/>
  <c r="N355" i="3"/>
  <c r="J355" i="3"/>
  <c r="I355" i="3"/>
  <c r="D355" i="3"/>
  <c r="B355" i="3"/>
  <c r="P354" i="3"/>
  <c r="N354" i="3"/>
  <c r="J354" i="3"/>
  <c r="I354" i="3"/>
  <c r="D354" i="3"/>
  <c r="B354" i="3"/>
  <c r="P353" i="3"/>
  <c r="N353" i="3"/>
  <c r="J353" i="3"/>
  <c r="I353" i="3"/>
  <c r="D353" i="3"/>
  <c r="B353" i="3"/>
  <c r="P352" i="3"/>
  <c r="N352" i="3"/>
  <c r="J352" i="3"/>
  <c r="I352" i="3"/>
  <c r="D352" i="3"/>
  <c r="B352" i="3"/>
  <c r="P351" i="3"/>
  <c r="N351" i="3"/>
  <c r="J351" i="3"/>
  <c r="I351" i="3"/>
  <c r="D351" i="3"/>
  <c r="B351" i="3"/>
  <c r="P350" i="3"/>
  <c r="N350" i="3"/>
  <c r="J350" i="3"/>
  <c r="I350" i="3"/>
  <c r="D350" i="3"/>
  <c r="B350" i="3"/>
  <c r="P349" i="3"/>
  <c r="N349" i="3"/>
  <c r="J349" i="3"/>
  <c r="I349" i="3"/>
  <c r="D349" i="3"/>
  <c r="B349" i="3"/>
  <c r="P348" i="3"/>
  <c r="N348" i="3"/>
  <c r="J348" i="3"/>
  <c r="I348" i="3"/>
  <c r="D348" i="3"/>
  <c r="B348" i="3"/>
  <c r="P347" i="3"/>
  <c r="N347" i="3"/>
  <c r="J347" i="3"/>
  <c r="I347" i="3"/>
  <c r="D347" i="3"/>
  <c r="B347" i="3"/>
  <c r="P346" i="3"/>
  <c r="N346" i="3"/>
  <c r="J346" i="3"/>
  <c r="I346" i="3"/>
  <c r="D346" i="3"/>
  <c r="B346" i="3"/>
  <c r="P345" i="3"/>
  <c r="N345" i="3"/>
  <c r="J345" i="3"/>
  <c r="I345" i="3"/>
  <c r="D345" i="3"/>
  <c r="B345" i="3"/>
  <c r="P344" i="3"/>
  <c r="N344" i="3"/>
  <c r="J344" i="3"/>
  <c r="I344" i="3"/>
  <c r="D344" i="3"/>
  <c r="B344" i="3"/>
  <c r="P343" i="3"/>
  <c r="N343" i="3"/>
  <c r="J343" i="3"/>
  <c r="I343" i="3"/>
  <c r="D343" i="3"/>
  <c r="B343" i="3"/>
  <c r="P342" i="3"/>
  <c r="N342" i="3"/>
  <c r="J342" i="3"/>
  <c r="I342" i="3"/>
  <c r="D342" i="3"/>
  <c r="B342" i="3"/>
  <c r="P341" i="3"/>
  <c r="N341" i="3"/>
  <c r="J341" i="3"/>
  <c r="I341" i="3"/>
  <c r="D341" i="3"/>
  <c r="B341" i="3"/>
  <c r="P340" i="3"/>
  <c r="N340" i="3"/>
  <c r="J340" i="3"/>
  <c r="I340" i="3"/>
  <c r="D340" i="3"/>
  <c r="B340" i="3"/>
  <c r="P339" i="3"/>
  <c r="N339" i="3"/>
  <c r="J339" i="3"/>
  <c r="I339" i="3"/>
  <c r="D339" i="3"/>
  <c r="B339" i="3"/>
  <c r="P338" i="3"/>
  <c r="N338" i="3"/>
  <c r="J338" i="3"/>
  <c r="I338" i="3"/>
  <c r="D338" i="3"/>
  <c r="B338" i="3"/>
  <c r="P337" i="3"/>
  <c r="N337" i="3"/>
  <c r="J337" i="3"/>
  <c r="I337" i="3"/>
  <c r="D337" i="3"/>
  <c r="B337" i="3"/>
  <c r="P336" i="3"/>
  <c r="N336" i="3"/>
  <c r="J336" i="3"/>
  <c r="I336" i="3"/>
  <c r="D336" i="3"/>
  <c r="B336" i="3"/>
  <c r="P335" i="3"/>
  <c r="N335" i="3"/>
  <c r="J335" i="3"/>
  <c r="I335" i="3"/>
  <c r="D335" i="3"/>
  <c r="B335" i="3"/>
  <c r="P334" i="3"/>
  <c r="N334" i="3"/>
  <c r="J334" i="3"/>
  <c r="I334" i="3"/>
  <c r="D334" i="3"/>
  <c r="B334" i="3"/>
  <c r="P333" i="3"/>
  <c r="N333" i="3"/>
  <c r="J333" i="3"/>
  <c r="I333" i="3"/>
  <c r="D333" i="3"/>
  <c r="B333" i="3"/>
  <c r="P332" i="3"/>
  <c r="N332" i="3"/>
  <c r="J332" i="3"/>
  <c r="I332" i="3"/>
  <c r="D332" i="3"/>
  <c r="B332" i="3"/>
  <c r="P331" i="3"/>
  <c r="N331" i="3"/>
  <c r="J331" i="3"/>
  <c r="I331" i="3"/>
  <c r="D331" i="3"/>
  <c r="B331" i="3"/>
  <c r="P330" i="3"/>
  <c r="N330" i="3"/>
  <c r="J330" i="3"/>
  <c r="I330" i="3"/>
  <c r="D330" i="3"/>
  <c r="B330" i="3"/>
  <c r="P329" i="3"/>
  <c r="N329" i="3"/>
  <c r="J329" i="3"/>
  <c r="I329" i="3"/>
  <c r="D329" i="3"/>
  <c r="B329" i="3"/>
  <c r="P328" i="3"/>
  <c r="N328" i="3"/>
  <c r="J328" i="3"/>
  <c r="I328" i="3"/>
  <c r="D328" i="3"/>
  <c r="B328" i="3"/>
  <c r="P327" i="3"/>
  <c r="N327" i="3"/>
  <c r="J327" i="3"/>
  <c r="I327" i="3"/>
  <c r="D327" i="3"/>
  <c r="B327" i="3"/>
  <c r="P326" i="3"/>
  <c r="N326" i="3"/>
  <c r="J326" i="3"/>
  <c r="I326" i="3"/>
  <c r="D326" i="3"/>
  <c r="B326" i="3"/>
  <c r="P325" i="3"/>
  <c r="N325" i="3"/>
  <c r="J325" i="3"/>
  <c r="I325" i="3"/>
  <c r="D325" i="3"/>
  <c r="B325" i="3"/>
  <c r="P324" i="3"/>
  <c r="N324" i="3"/>
  <c r="J324" i="3"/>
  <c r="I324" i="3"/>
  <c r="D324" i="3"/>
  <c r="B324" i="3"/>
  <c r="P323" i="3"/>
  <c r="N323" i="3"/>
  <c r="J323" i="3"/>
  <c r="I323" i="3"/>
  <c r="D323" i="3"/>
  <c r="B323" i="3"/>
  <c r="P322" i="3"/>
  <c r="N322" i="3"/>
  <c r="J322" i="3"/>
  <c r="I322" i="3"/>
  <c r="D322" i="3"/>
  <c r="B322" i="3"/>
  <c r="P321" i="3"/>
  <c r="N321" i="3"/>
  <c r="J321" i="3"/>
  <c r="I321" i="3"/>
  <c r="D321" i="3"/>
  <c r="B321" i="3"/>
  <c r="P320" i="3"/>
  <c r="N320" i="3"/>
  <c r="J320" i="3"/>
  <c r="I320" i="3"/>
  <c r="D320" i="3"/>
  <c r="B320" i="3"/>
  <c r="P319" i="3"/>
  <c r="N319" i="3"/>
  <c r="J319" i="3"/>
  <c r="I319" i="3"/>
  <c r="D319" i="3"/>
  <c r="B319" i="3"/>
  <c r="P318" i="3"/>
  <c r="N318" i="3"/>
  <c r="J318" i="3"/>
  <c r="I318" i="3"/>
  <c r="D318" i="3"/>
  <c r="B318" i="3"/>
  <c r="P317" i="3"/>
  <c r="N317" i="3"/>
  <c r="J317" i="3"/>
  <c r="I317" i="3"/>
  <c r="D317" i="3"/>
  <c r="B317" i="3"/>
  <c r="P316" i="3"/>
  <c r="N316" i="3"/>
  <c r="J316" i="3"/>
  <c r="I316" i="3"/>
  <c r="D316" i="3"/>
  <c r="B316" i="3"/>
  <c r="P315" i="3"/>
  <c r="N315" i="3"/>
  <c r="J315" i="3"/>
  <c r="I315" i="3"/>
  <c r="D315" i="3"/>
  <c r="B315" i="3"/>
  <c r="P314" i="3"/>
  <c r="N314" i="3"/>
  <c r="J314" i="3"/>
  <c r="I314" i="3"/>
  <c r="D314" i="3"/>
  <c r="B314" i="3"/>
  <c r="P313" i="3"/>
  <c r="N313" i="3"/>
  <c r="J313" i="3"/>
  <c r="I313" i="3"/>
  <c r="D313" i="3"/>
  <c r="B313" i="3"/>
  <c r="P312" i="3"/>
  <c r="N312" i="3"/>
  <c r="J312" i="3"/>
  <c r="I312" i="3"/>
  <c r="D312" i="3"/>
  <c r="B312" i="3"/>
  <c r="P311" i="3"/>
  <c r="N311" i="3"/>
  <c r="J311" i="3"/>
  <c r="I311" i="3"/>
  <c r="D311" i="3"/>
  <c r="B311" i="3"/>
  <c r="P310" i="3"/>
  <c r="N310" i="3"/>
  <c r="J310" i="3"/>
  <c r="I310" i="3"/>
  <c r="D310" i="3"/>
  <c r="B310" i="3"/>
  <c r="P309" i="3"/>
  <c r="N309" i="3"/>
  <c r="J309" i="3"/>
  <c r="I309" i="3"/>
  <c r="D309" i="3"/>
  <c r="B309" i="3"/>
  <c r="P308" i="3"/>
  <c r="N308" i="3"/>
  <c r="J308" i="3"/>
  <c r="I308" i="3"/>
  <c r="D308" i="3"/>
  <c r="B308" i="3"/>
  <c r="P307" i="3"/>
  <c r="N307" i="3"/>
  <c r="J307" i="3"/>
  <c r="I307" i="3"/>
  <c r="D307" i="3"/>
  <c r="B307" i="3"/>
  <c r="P306" i="3"/>
  <c r="N306" i="3"/>
  <c r="J306" i="3"/>
  <c r="I306" i="3"/>
  <c r="D306" i="3"/>
  <c r="B306" i="3"/>
  <c r="P305" i="3"/>
  <c r="N305" i="3"/>
  <c r="J305" i="3"/>
  <c r="I305" i="3"/>
  <c r="D305" i="3"/>
  <c r="B305" i="3"/>
  <c r="P304" i="3"/>
  <c r="N304" i="3"/>
  <c r="J304" i="3"/>
  <c r="I304" i="3"/>
  <c r="D304" i="3"/>
  <c r="B304" i="3"/>
  <c r="P303" i="3"/>
  <c r="N303" i="3"/>
  <c r="J303" i="3"/>
  <c r="I303" i="3"/>
  <c r="D303" i="3"/>
  <c r="B303" i="3"/>
  <c r="P302" i="3"/>
  <c r="N302" i="3"/>
  <c r="J302" i="3"/>
  <c r="I302" i="3"/>
  <c r="D302" i="3"/>
  <c r="B302" i="3"/>
  <c r="P301" i="3"/>
  <c r="N301" i="3"/>
  <c r="J301" i="3"/>
  <c r="I301" i="3"/>
  <c r="D301" i="3"/>
  <c r="B301" i="3"/>
  <c r="P300" i="3"/>
  <c r="N300" i="3"/>
  <c r="J300" i="3"/>
  <c r="I300" i="3"/>
  <c r="D300" i="3"/>
  <c r="B300" i="3"/>
  <c r="P299" i="3"/>
  <c r="N299" i="3"/>
  <c r="J299" i="3"/>
  <c r="I299" i="3"/>
  <c r="D299" i="3"/>
  <c r="B299" i="3"/>
  <c r="P298" i="3"/>
  <c r="N298" i="3"/>
  <c r="J298" i="3"/>
  <c r="I298" i="3"/>
  <c r="D298" i="3"/>
  <c r="B298" i="3"/>
  <c r="P297" i="3"/>
  <c r="N297" i="3"/>
  <c r="J297" i="3"/>
  <c r="I297" i="3"/>
  <c r="D297" i="3"/>
  <c r="B297" i="3"/>
  <c r="P296" i="3"/>
  <c r="N296" i="3"/>
  <c r="J296" i="3"/>
  <c r="I296" i="3"/>
  <c r="D296" i="3"/>
  <c r="B296" i="3"/>
  <c r="P295" i="3"/>
  <c r="N295" i="3"/>
  <c r="J295" i="3"/>
  <c r="L295" i="3" s="1"/>
  <c r="I295" i="3"/>
  <c r="D295" i="3"/>
  <c r="B295" i="3"/>
  <c r="P294" i="3"/>
  <c r="N294" i="3"/>
  <c r="J294" i="3"/>
  <c r="I294" i="3"/>
  <c r="L294" i="3" s="1"/>
  <c r="D294" i="3"/>
  <c r="B294" i="3"/>
  <c r="P293" i="3"/>
  <c r="N293" i="3"/>
  <c r="J293" i="3"/>
  <c r="I293" i="3"/>
  <c r="D293" i="3"/>
  <c r="B293" i="3"/>
  <c r="P292" i="3"/>
  <c r="N292" i="3"/>
  <c r="J292" i="3"/>
  <c r="I292" i="3"/>
  <c r="D292" i="3"/>
  <c r="B292" i="3"/>
  <c r="P291" i="3"/>
  <c r="N291" i="3"/>
  <c r="J291" i="3"/>
  <c r="I291" i="3"/>
  <c r="D291" i="3"/>
  <c r="B291" i="3"/>
  <c r="P290" i="3"/>
  <c r="N290" i="3"/>
  <c r="J290" i="3"/>
  <c r="I290" i="3"/>
  <c r="D290" i="3"/>
  <c r="B290" i="3"/>
  <c r="P289" i="3"/>
  <c r="N289" i="3"/>
  <c r="J289" i="3"/>
  <c r="I289" i="3"/>
  <c r="D289" i="3"/>
  <c r="B289" i="3"/>
  <c r="P288" i="3"/>
  <c r="N288" i="3"/>
  <c r="J288" i="3"/>
  <c r="I288" i="3"/>
  <c r="D288" i="3"/>
  <c r="B288" i="3"/>
  <c r="P287" i="3"/>
  <c r="N287" i="3"/>
  <c r="J287" i="3"/>
  <c r="I287" i="3"/>
  <c r="D287" i="3"/>
  <c r="B287" i="3"/>
  <c r="P286" i="3"/>
  <c r="N286" i="3"/>
  <c r="J286" i="3"/>
  <c r="I286" i="3"/>
  <c r="D286" i="3"/>
  <c r="B286" i="3"/>
  <c r="P285" i="3"/>
  <c r="N285" i="3"/>
  <c r="J285" i="3"/>
  <c r="I285" i="3"/>
  <c r="D285" i="3"/>
  <c r="B285" i="3"/>
  <c r="P284" i="3"/>
  <c r="N284" i="3"/>
  <c r="J284" i="3"/>
  <c r="I284" i="3"/>
  <c r="D284" i="3"/>
  <c r="B284" i="3"/>
  <c r="P283" i="3"/>
  <c r="N283" i="3"/>
  <c r="J283" i="3"/>
  <c r="I283" i="3"/>
  <c r="D283" i="3"/>
  <c r="B283" i="3"/>
  <c r="P282" i="3"/>
  <c r="N282" i="3"/>
  <c r="J282" i="3"/>
  <c r="I282" i="3"/>
  <c r="D282" i="3"/>
  <c r="B282" i="3"/>
  <c r="P281" i="3"/>
  <c r="N281" i="3"/>
  <c r="J281" i="3"/>
  <c r="I281" i="3"/>
  <c r="D281" i="3"/>
  <c r="B281" i="3"/>
  <c r="P280" i="3"/>
  <c r="N280" i="3"/>
  <c r="J280" i="3"/>
  <c r="I280" i="3"/>
  <c r="D280" i="3"/>
  <c r="B280" i="3"/>
  <c r="P279" i="3"/>
  <c r="N279" i="3"/>
  <c r="J279" i="3"/>
  <c r="I279" i="3"/>
  <c r="D279" i="3"/>
  <c r="B279" i="3"/>
  <c r="P278" i="3"/>
  <c r="N278" i="3"/>
  <c r="J278" i="3"/>
  <c r="I278" i="3"/>
  <c r="D278" i="3"/>
  <c r="B278" i="3"/>
  <c r="P277" i="3"/>
  <c r="N277" i="3"/>
  <c r="J277" i="3"/>
  <c r="I277" i="3"/>
  <c r="D277" i="3"/>
  <c r="B277" i="3"/>
  <c r="P276" i="3"/>
  <c r="N276" i="3"/>
  <c r="J276" i="3"/>
  <c r="I276" i="3"/>
  <c r="D276" i="3"/>
  <c r="B276" i="3"/>
  <c r="P275" i="3"/>
  <c r="N275" i="3"/>
  <c r="J275" i="3"/>
  <c r="I275" i="3"/>
  <c r="D275" i="3"/>
  <c r="B275" i="3"/>
  <c r="P274" i="3"/>
  <c r="N274" i="3"/>
  <c r="J274" i="3"/>
  <c r="I274" i="3"/>
  <c r="D274" i="3"/>
  <c r="B274" i="3"/>
  <c r="P273" i="3"/>
  <c r="N273" i="3"/>
  <c r="J273" i="3"/>
  <c r="I273" i="3"/>
  <c r="D273" i="3"/>
  <c r="B273" i="3"/>
  <c r="P272" i="3"/>
  <c r="N272" i="3"/>
  <c r="J272" i="3"/>
  <c r="I272" i="3"/>
  <c r="D272" i="3"/>
  <c r="B272" i="3"/>
  <c r="P271" i="3"/>
  <c r="N271" i="3"/>
  <c r="J271" i="3"/>
  <c r="I271" i="3"/>
  <c r="D271" i="3"/>
  <c r="B271" i="3"/>
  <c r="P270" i="3"/>
  <c r="N270" i="3"/>
  <c r="J270" i="3"/>
  <c r="I270" i="3"/>
  <c r="D270" i="3"/>
  <c r="B270" i="3"/>
  <c r="P269" i="3"/>
  <c r="N269" i="3"/>
  <c r="J269" i="3"/>
  <c r="I269" i="3"/>
  <c r="D269" i="3"/>
  <c r="B269" i="3"/>
  <c r="P268" i="3"/>
  <c r="N268" i="3"/>
  <c r="J268" i="3"/>
  <c r="I268" i="3"/>
  <c r="D268" i="3"/>
  <c r="B268" i="3"/>
  <c r="P267" i="3"/>
  <c r="N267" i="3"/>
  <c r="J267" i="3"/>
  <c r="I267" i="3"/>
  <c r="D267" i="3"/>
  <c r="B267" i="3"/>
  <c r="P266" i="3"/>
  <c r="N266" i="3"/>
  <c r="J266" i="3"/>
  <c r="I266" i="3"/>
  <c r="D266" i="3"/>
  <c r="B266" i="3"/>
  <c r="P265" i="3"/>
  <c r="N265" i="3"/>
  <c r="J265" i="3"/>
  <c r="I265" i="3"/>
  <c r="D265" i="3"/>
  <c r="B265" i="3"/>
  <c r="P264" i="3"/>
  <c r="N264" i="3"/>
  <c r="J264" i="3"/>
  <c r="I264" i="3"/>
  <c r="D264" i="3"/>
  <c r="B264" i="3"/>
  <c r="P263" i="3"/>
  <c r="N263" i="3"/>
  <c r="J263" i="3"/>
  <c r="I263" i="3"/>
  <c r="D263" i="3"/>
  <c r="B263" i="3"/>
  <c r="P262" i="3"/>
  <c r="N262" i="3"/>
  <c r="J262" i="3"/>
  <c r="I262" i="3"/>
  <c r="D262" i="3"/>
  <c r="B262" i="3"/>
  <c r="P261" i="3"/>
  <c r="N261" i="3"/>
  <c r="J261" i="3"/>
  <c r="I261" i="3"/>
  <c r="D261" i="3"/>
  <c r="B261" i="3"/>
  <c r="P260" i="3"/>
  <c r="N260" i="3"/>
  <c r="J260" i="3"/>
  <c r="I260" i="3"/>
  <c r="D260" i="3"/>
  <c r="B260" i="3"/>
  <c r="P259" i="3"/>
  <c r="N259" i="3"/>
  <c r="J259" i="3"/>
  <c r="I259" i="3"/>
  <c r="D259" i="3"/>
  <c r="B259" i="3"/>
  <c r="P258" i="3"/>
  <c r="N258" i="3"/>
  <c r="J258" i="3"/>
  <c r="I258" i="3"/>
  <c r="L258" i="3" s="1"/>
  <c r="D258" i="3"/>
  <c r="B258" i="3"/>
  <c r="P257" i="3"/>
  <c r="N257" i="3"/>
  <c r="J257" i="3"/>
  <c r="I257" i="3"/>
  <c r="D257" i="3"/>
  <c r="B257" i="3"/>
  <c r="P256" i="3"/>
  <c r="N256" i="3"/>
  <c r="J256" i="3"/>
  <c r="I256" i="3"/>
  <c r="D256" i="3"/>
  <c r="B256" i="3"/>
  <c r="P255" i="3"/>
  <c r="N255" i="3"/>
  <c r="J255" i="3"/>
  <c r="I255" i="3"/>
  <c r="D255" i="3"/>
  <c r="B255" i="3"/>
  <c r="P254" i="3"/>
  <c r="N254" i="3"/>
  <c r="J254" i="3"/>
  <c r="I254" i="3"/>
  <c r="D254" i="3"/>
  <c r="B254" i="3"/>
  <c r="P253" i="3"/>
  <c r="N253" i="3"/>
  <c r="J253" i="3"/>
  <c r="I253" i="3"/>
  <c r="D253" i="3"/>
  <c r="B253" i="3"/>
  <c r="P252" i="3"/>
  <c r="N252" i="3"/>
  <c r="J252" i="3"/>
  <c r="I252" i="3"/>
  <c r="D252" i="3"/>
  <c r="B252" i="3"/>
  <c r="P251" i="3"/>
  <c r="N251" i="3"/>
  <c r="J251" i="3"/>
  <c r="I251" i="3"/>
  <c r="D251" i="3"/>
  <c r="B251" i="3"/>
  <c r="P250" i="3"/>
  <c r="N250" i="3"/>
  <c r="J250" i="3"/>
  <c r="I250" i="3"/>
  <c r="D250" i="3"/>
  <c r="B250" i="3"/>
  <c r="P249" i="3"/>
  <c r="N249" i="3"/>
  <c r="J249" i="3"/>
  <c r="I249" i="3"/>
  <c r="D249" i="3"/>
  <c r="B249" i="3"/>
  <c r="P248" i="3"/>
  <c r="N248" i="3"/>
  <c r="J248" i="3"/>
  <c r="I248" i="3"/>
  <c r="D248" i="3"/>
  <c r="B248" i="3"/>
  <c r="P247" i="3"/>
  <c r="N247" i="3"/>
  <c r="J247" i="3"/>
  <c r="I247" i="3"/>
  <c r="D247" i="3"/>
  <c r="B247" i="3"/>
  <c r="P246" i="3"/>
  <c r="N246" i="3"/>
  <c r="J246" i="3"/>
  <c r="I246" i="3"/>
  <c r="D246" i="3"/>
  <c r="B246" i="3"/>
  <c r="P245" i="3"/>
  <c r="N245" i="3"/>
  <c r="J245" i="3"/>
  <c r="I245" i="3"/>
  <c r="D245" i="3"/>
  <c r="B245" i="3"/>
  <c r="P244" i="3"/>
  <c r="N244" i="3"/>
  <c r="J244" i="3"/>
  <c r="I244" i="3"/>
  <c r="D244" i="3"/>
  <c r="B244" i="3"/>
  <c r="P243" i="3"/>
  <c r="N243" i="3"/>
  <c r="J243" i="3"/>
  <c r="I243" i="3"/>
  <c r="D243" i="3"/>
  <c r="B243" i="3"/>
  <c r="P242" i="3"/>
  <c r="N242" i="3"/>
  <c r="J242" i="3"/>
  <c r="I242" i="3"/>
  <c r="D242" i="3"/>
  <c r="B242" i="3"/>
  <c r="P241" i="3"/>
  <c r="N241" i="3"/>
  <c r="J241" i="3"/>
  <c r="I241" i="3"/>
  <c r="D241" i="3"/>
  <c r="B241" i="3"/>
  <c r="P240" i="3"/>
  <c r="N240" i="3"/>
  <c r="J240" i="3"/>
  <c r="I240" i="3"/>
  <c r="D240" i="3"/>
  <c r="B240" i="3"/>
  <c r="P239" i="3"/>
  <c r="N239" i="3"/>
  <c r="J239" i="3"/>
  <c r="I239" i="3"/>
  <c r="D239" i="3"/>
  <c r="B239" i="3"/>
  <c r="P238" i="3"/>
  <c r="N238" i="3"/>
  <c r="J238" i="3"/>
  <c r="I238" i="3"/>
  <c r="D238" i="3"/>
  <c r="B238" i="3"/>
  <c r="P237" i="3"/>
  <c r="N237" i="3"/>
  <c r="J237" i="3"/>
  <c r="I237" i="3"/>
  <c r="D237" i="3"/>
  <c r="B237" i="3"/>
  <c r="P236" i="3"/>
  <c r="N236" i="3"/>
  <c r="J236" i="3"/>
  <c r="I236" i="3"/>
  <c r="D236" i="3"/>
  <c r="B236" i="3"/>
  <c r="P235" i="3"/>
  <c r="N235" i="3"/>
  <c r="J235" i="3"/>
  <c r="I235" i="3"/>
  <c r="D235" i="3"/>
  <c r="B235" i="3"/>
  <c r="P234" i="3"/>
  <c r="N234" i="3"/>
  <c r="J234" i="3"/>
  <c r="I234" i="3"/>
  <c r="D234" i="3"/>
  <c r="B234" i="3"/>
  <c r="P233" i="3"/>
  <c r="N233" i="3"/>
  <c r="J233" i="3"/>
  <c r="I233" i="3"/>
  <c r="D233" i="3"/>
  <c r="B233" i="3"/>
  <c r="P232" i="3"/>
  <c r="N232" i="3"/>
  <c r="J232" i="3"/>
  <c r="I232" i="3"/>
  <c r="D232" i="3"/>
  <c r="B232" i="3"/>
  <c r="P231" i="3"/>
  <c r="N231" i="3"/>
  <c r="J231" i="3"/>
  <c r="L231" i="3" s="1"/>
  <c r="I231" i="3"/>
  <c r="D231" i="3"/>
  <c r="B231" i="3"/>
  <c r="P230" i="3"/>
  <c r="N230" i="3"/>
  <c r="J230" i="3"/>
  <c r="I230" i="3"/>
  <c r="D230" i="3"/>
  <c r="B230" i="3"/>
  <c r="P229" i="3"/>
  <c r="N229" i="3"/>
  <c r="J229" i="3"/>
  <c r="I229" i="3"/>
  <c r="D229" i="3"/>
  <c r="B229" i="3"/>
  <c r="P228" i="3"/>
  <c r="N228" i="3"/>
  <c r="J228" i="3"/>
  <c r="I228" i="3"/>
  <c r="D228" i="3"/>
  <c r="B228" i="3"/>
  <c r="P227" i="3"/>
  <c r="N227" i="3"/>
  <c r="J227" i="3"/>
  <c r="I227" i="3"/>
  <c r="D227" i="3"/>
  <c r="B227" i="3"/>
  <c r="P226" i="3"/>
  <c r="N226" i="3"/>
  <c r="J226" i="3"/>
  <c r="I226" i="3"/>
  <c r="D226" i="3"/>
  <c r="B226" i="3"/>
  <c r="P225" i="3"/>
  <c r="N225" i="3"/>
  <c r="J225" i="3"/>
  <c r="I225" i="3"/>
  <c r="D225" i="3"/>
  <c r="B225" i="3"/>
  <c r="P224" i="3"/>
  <c r="N224" i="3"/>
  <c r="J224" i="3"/>
  <c r="I224" i="3"/>
  <c r="D224" i="3"/>
  <c r="B224" i="3"/>
  <c r="P223" i="3"/>
  <c r="N223" i="3"/>
  <c r="J223" i="3"/>
  <c r="I223" i="3"/>
  <c r="D223" i="3"/>
  <c r="B223" i="3"/>
  <c r="P222" i="3"/>
  <c r="N222" i="3"/>
  <c r="J222" i="3"/>
  <c r="I222" i="3"/>
  <c r="D222" i="3"/>
  <c r="B222" i="3"/>
  <c r="P221" i="3"/>
  <c r="N221" i="3"/>
  <c r="J221" i="3"/>
  <c r="I221" i="3"/>
  <c r="D221" i="3"/>
  <c r="B221" i="3"/>
  <c r="P220" i="3"/>
  <c r="N220" i="3"/>
  <c r="J220" i="3"/>
  <c r="I220" i="3"/>
  <c r="D220" i="3"/>
  <c r="B220" i="3"/>
  <c r="P219" i="3"/>
  <c r="N219" i="3"/>
  <c r="J219" i="3"/>
  <c r="I219" i="3"/>
  <c r="D219" i="3"/>
  <c r="B219" i="3"/>
  <c r="P218" i="3"/>
  <c r="N218" i="3"/>
  <c r="J218" i="3"/>
  <c r="I218" i="3"/>
  <c r="D218" i="3"/>
  <c r="B218" i="3"/>
  <c r="P217" i="3"/>
  <c r="N217" i="3"/>
  <c r="J217" i="3"/>
  <c r="I217" i="3"/>
  <c r="D217" i="3"/>
  <c r="B217" i="3"/>
  <c r="P216" i="3"/>
  <c r="N216" i="3"/>
  <c r="J216" i="3"/>
  <c r="L216" i="3" s="1"/>
  <c r="I216" i="3"/>
  <c r="D216" i="3"/>
  <c r="B216" i="3"/>
  <c r="P215" i="3"/>
  <c r="N215" i="3"/>
  <c r="J215" i="3"/>
  <c r="I215" i="3"/>
  <c r="D215" i="3"/>
  <c r="B215" i="3"/>
  <c r="P214" i="3"/>
  <c r="N214" i="3"/>
  <c r="J214" i="3"/>
  <c r="I214" i="3"/>
  <c r="D214" i="3"/>
  <c r="B214" i="3"/>
  <c r="P213" i="3"/>
  <c r="N213" i="3"/>
  <c r="J213" i="3"/>
  <c r="I213" i="3"/>
  <c r="D213" i="3"/>
  <c r="B213" i="3"/>
  <c r="P212" i="3"/>
  <c r="N212" i="3"/>
  <c r="J212" i="3"/>
  <c r="I212" i="3"/>
  <c r="D212" i="3"/>
  <c r="B212" i="3"/>
  <c r="P211" i="3"/>
  <c r="N211" i="3"/>
  <c r="J211" i="3"/>
  <c r="I211" i="3"/>
  <c r="D211" i="3"/>
  <c r="B211" i="3"/>
  <c r="P210" i="3"/>
  <c r="N210" i="3"/>
  <c r="J210" i="3"/>
  <c r="I210" i="3"/>
  <c r="D210" i="3"/>
  <c r="B210" i="3"/>
  <c r="P209" i="3"/>
  <c r="N209" i="3"/>
  <c r="J209" i="3"/>
  <c r="I209" i="3"/>
  <c r="D209" i="3"/>
  <c r="B209" i="3"/>
  <c r="P208" i="3"/>
  <c r="N208" i="3"/>
  <c r="J208" i="3"/>
  <c r="I208" i="3"/>
  <c r="D208" i="3"/>
  <c r="B208" i="3"/>
  <c r="P207" i="3"/>
  <c r="N207" i="3"/>
  <c r="J207" i="3"/>
  <c r="I207" i="3"/>
  <c r="D207" i="3"/>
  <c r="B207" i="3"/>
  <c r="P206" i="3"/>
  <c r="N206" i="3"/>
  <c r="J206" i="3"/>
  <c r="I206" i="3"/>
  <c r="D206" i="3"/>
  <c r="B206" i="3"/>
  <c r="P205" i="3"/>
  <c r="N205" i="3"/>
  <c r="J205" i="3"/>
  <c r="I205" i="3"/>
  <c r="D205" i="3"/>
  <c r="B205" i="3"/>
  <c r="P204" i="3"/>
  <c r="N204" i="3"/>
  <c r="J204" i="3"/>
  <c r="I204" i="3"/>
  <c r="D204" i="3"/>
  <c r="B204" i="3"/>
  <c r="P203" i="3"/>
  <c r="N203" i="3"/>
  <c r="J203" i="3"/>
  <c r="I203" i="3"/>
  <c r="D203" i="3"/>
  <c r="B203" i="3"/>
  <c r="P202" i="3"/>
  <c r="N202" i="3"/>
  <c r="J202" i="3"/>
  <c r="I202" i="3"/>
  <c r="D202" i="3"/>
  <c r="B202" i="3"/>
  <c r="P201" i="3"/>
  <c r="N201" i="3"/>
  <c r="J201" i="3"/>
  <c r="I201" i="3"/>
  <c r="D201" i="3"/>
  <c r="B201" i="3"/>
  <c r="P200" i="3"/>
  <c r="N200" i="3"/>
  <c r="J200" i="3"/>
  <c r="I200" i="3"/>
  <c r="D200" i="3"/>
  <c r="B200" i="3"/>
  <c r="P199" i="3"/>
  <c r="N199" i="3"/>
  <c r="J199" i="3"/>
  <c r="I199" i="3"/>
  <c r="D199" i="3"/>
  <c r="B199" i="3"/>
  <c r="P198" i="3"/>
  <c r="N198" i="3"/>
  <c r="J198" i="3"/>
  <c r="I198" i="3"/>
  <c r="D198" i="3"/>
  <c r="B198" i="3"/>
  <c r="P197" i="3"/>
  <c r="N197" i="3"/>
  <c r="J197" i="3"/>
  <c r="I197" i="3"/>
  <c r="D197" i="3"/>
  <c r="B197" i="3"/>
  <c r="P196" i="3"/>
  <c r="N196" i="3"/>
  <c r="J196" i="3"/>
  <c r="I196" i="3"/>
  <c r="D196" i="3"/>
  <c r="B196" i="3"/>
  <c r="P195" i="3"/>
  <c r="N195" i="3"/>
  <c r="J195" i="3"/>
  <c r="I195" i="3"/>
  <c r="D195" i="3"/>
  <c r="B195" i="3"/>
  <c r="P194" i="3"/>
  <c r="N194" i="3"/>
  <c r="J194" i="3"/>
  <c r="I194" i="3"/>
  <c r="L194" i="3" s="1"/>
  <c r="D194" i="3"/>
  <c r="B194" i="3"/>
  <c r="P193" i="3"/>
  <c r="N193" i="3"/>
  <c r="J193" i="3"/>
  <c r="I193" i="3"/>
  <c r="D193" i="3"/>
  <c r="B193" i="3"/>
  <c r="P192" i="3"/>
  <c r="N192" i="3"/>
  <c r="J192" i="3"/>
  <c r="I192" i="3"/>
  <c r="D192" i="3"/>
  <c r="B192" i="3"/>
  <c r="P191" i="3"/>
  <c r="N191" i="3"/>
  <c r="J191" i="3"/>
  <c r="I191" i="3"/>
  <c r="D191" i="3"/>
  <c r="B191" i="3"/>
  <c r="P190" i="3"/>
  <c r="N190" i="3"/>
  <c r="J190" i="3"/>
  <c r="I190" i="3"/>
  <c r="D190" i="3"/>
  <c r="B190" i="3"/>
  <c r="P189" i="3"/>
  <c r="N189" i="3"/>
  <c r="J189" i="3"/>
  <c r="I189" i="3"/>
  <c r="D189" i="3"/>
  <c r="B189" i="3"/>
  <c r="P188" i="3"/>
  <c r="N188" i="3"/>
  <c r="J188" i="3"/>
  <c r="I188" i="3"/>
  <c r="D188" i="3"/>
  <c r="B188" i="3"/>
  <c r="P187" i="3"/>
  <c r="N187" i="3"/>
  <c r="J187" i="3"/>
  <c r="I187" i="3"/>
  <c r="D187" i="3"/>
  <c r="B187" i="3"/>
  <c r="P186" i="3"/>
  <c r="N186" i="3"/>
  <c r="J186" i="3"/>
  <c r="I186" i="3"/>
  <c r="D186" i="3"/>
  <c r="B186" i="3"/>
  <c r="P185" i="3"/>
  <c r="N185" i="3"/>
  <c r="J185" i="3"/>
  <c r="I185" i="3"/>
  <c r="D185" i="3"/>
  <c r="B185" i="3"/>
  <c r="P184" i="3"/>
  <c r="N184" i="3"/>
  <c r="J184" i="3"/>
  <c r="I184" i="3"/>
  <c r="D184" i="3"/>
  <c r="B184" i="3"/>
  <c r="P183" i="3"/>
  <c r="N183" i="3"/>
  <c r="J183" i="3"/>
  <c r="I183" i="3"/>
  <c r="D183" i="3"/>
  <c r="B183" i="3"/>
  <c r="P182" i="3"/>
  <c r="N182" i="3"/>
  <c r="J182" i="3"/>
  <c r="I182" i="3"/>
  <c r="D182" i="3"/>
  <c r="B182" i="3"/>
  <c r="P181" i="3"/>
  <c r="N181" i="3"/>
  <c r="J181" i="3"/>
  <c r="I181" i="3"/>
  <c r="D181" i="3"/>
  <c r="B181" i="3"/>
  <c r="P180" i="3"/>
  <c r="N180" i="3"/>
  <c r="J180" i="3"/>
  <c r="I180" i="3"/>
  <c r="D180" i="3"/>
  <c r="B180" i="3"/>
  <c r="P179" i="3"/>
  <c r="N179" i="3"/>
  <c r="J179" i="3"/>
  <c r="I179" i="3"/>
  <c r="D179" i="3"/>
  <c r="B179" i="3"/>
  <c r="P178" i="3"/>
  <c r="N178" i="3"/>
  <c r="J178" i="3"/>
  <c r="I178" i="3"/>
  <c r="D178" i="3"/>
  <c r="B178" i="3"/>
  <c r="P177" i="3"/>
  <c r="N177" i="3"/>
  <c r="J177" i="3"/>
  <c r="I177" i="3"/>
  <c r="D177" i="3"/>
  <c r="B177" i="3"/>
  <c r="P176" i="3"/>
  <c r="N176" i="3"/>
  <c r="J176" i="3"/>
  <c r="I176" i="3"/>
  <c r="D176" i="3"/>
  <c r="B176" i="3"/>
  <c r="P175" i="3"/>
  <c r="N175" i="3"/>
  <c r="J175" i="3"/>
  <c r="I175" i="3"/>
  <c r="D175" i="3"/>
  <c r="B175" i="3"/>
  <c r="P174" i="3"/>
  <c r="N174" i="3"/>
  <c r="J174" i="3"/>
  <c r="I174" i="3"/>
  <c r="D174" i="3"/>
  <c r="B174" i="3"/>
  <c r="P173" i="3"/>
  <c r="N173" i="3"/>
  <c r="J173" i="3"/>
  <c r="I173" i="3"/>
  <c r="D173" i="3"/>
  <c r="B173" i="3"/>
  <c r="P172" i="3"/>
  <c r="N172" i="3"/>
  <c r="J172" i="3"/>
  <c r="I172" i="3"/>
  <c r="D172" i="3"/>
  <c r="B172" i="3"/>
  <c r="P171" i="3"/>
  <c r="N171" i="3"/>
  <c r="J171" i="3"/>
  <c r="I171" i="3"/>
  <c r="D171" i="3"/>
  <c r="B171" i="3"/>
  <c r="P170" i="3"/>
  <c r="N170" i="3"/>
  <c r="J170" i="3"/>
  <c r="I170" i="3"/>
  <c r="D170" i="3"/>
  <c r="B170" i="3"/>
  <c r="P169" i="3"/>
  <c r="N169" i="3"/>
  <c r="J169" i="3"/>
  <c r="I169" i="3"/>
  <c r="D169" i="3"/>
  <c r="B169" i="3"/>
  <c r="P168" i="3"/>
  <c r="N168" i="3"/>
  <c r="J168" i="3"/>
  <c r="I168" i="3"/>
  <c r="D168" i="3"/>
  <c r="B168" i="3"/>
  <c r="P167" i="3"/>
  <c r="N167" i="3"/>
  <c r="J167" i="3"/>
  <c r="L167" i="3" s="1"/>
  <c r="I167" i="3"/>
  <c r="D167" i="3"/>
  <c r="B167" i="3"/>
  <c r="P166" i="3"/>
  <c r="N166" i="3"/>
  <c r="J166" i="3"/>
  <c r="I166" i="3"/>
  <c r="D166" i="3"/>
  <c r="B166" i="3"/>
  <c r="P165" i="3"/>
  <c r="N165" i="3"/>
  <c r="J165" i="3"/>
  <c r="I165" i="3"/>
  <c r="D165" i="3"/>
  <c r="B165" i="3"/>
  <c r="P164" i="3"/>
  <c r="N164" i="3"/>
  <c r="J164" i="3"/>
  <c r="I164" i="3"/>
  <c r="D164" i="3"/>
  <c r="B164" i="3"/>
  <c r="P163" i="3"/>
  <c r="N163" i="3"/>
  <c r="J163" i="3"/>
  <c r="I163" i="3"/>
  <c r="D163" i="3"/>
  <c r="B163" i="3"/>
  <c r="P162" i="3"/>
  <c r="N162" i="3"/>
  <c r="J162" i="3"/>
  <c r="I162" i="3"/>
  <c r="D162" i="3"/>
  <c r="B162" i="3"/>
  <c r="P161" i="3"/>
  <c r="N161" i="3"/>
  <c r="J161" i="3"/>
  <c r="I161" i="3"/>
  <c r="D161" i="3"/>
  <c r="B161" i="3"/>
  <c r="P160" i="3"/>
  <c r="N160" i="3"/>
  <c r="J160" i="3"/>
  <c r="I160" i="3"/>
  <c r="D160" i="3"/>
  <c r="B160" i="3"/>
  <c r="P159" i="3"/>
  <c r="N159" i="3"/>
  <c r="J159" i="3"/>
  <c r="I159" i="3"/>
  <c r="D159" i="3"/>
  <c r="B159" i="3"/>
  <c r="P158" i="3"/>
  <c r="N158" i="3"/>
  <c r="J158" i="3"/>
  <c r="I158" i="3"/>
  <c r="D158" i="3"/>
  <c r="B158" i="3"/>
  <c r="P157" i="3"/>
  <c r="N157" i="3"/>
  <c r="J157" i="3"/>
  <c r="I157" i="3"/>
  <c r="D157" i="3"/>
  <c r="B157" i="3"/>
  <c r="P156" i="3"/>
  <c r="N156" i="3"/>
  <c r="J156" i="3"/>
  <c r="I156" i="3"/>
  <c r="D156" i="3"/>
  <c r="B156" i="3"/>
  <c r="P155" i="3"/>
  <c r="N155" i="3"/>
  <c r="J155" i="3"/>
  <c r="I155" i="3"/>
  <c r="D155" i="3"/>
  <c r="B155" i="3"/>
  <c r="P154" i="3"/>
  <c r="N154" i="3"/>
  <c r="J154" i="3"/>
  <c r="I154" i="3"/>
  <c r="D154" i="3"/>
  <c r="B154" i="3"/>
  <c r="P153" i="3"/>
  <c r="N153" i="3"/>
  <c r="J153" i="3"/>
  <c r="I153" i="3"/>
  <c r="D153" i="3"/>
  <c r="B153" i="3"/>
  <c r="P152" i="3"/>
  <c r="N152" i="3"/>
  <c r="J152" i="3"/>
  <c r="I152" i="3"/>
  <c r="D152" i="3"/>
  <c r="B152" i="3"/>
  <c r="P151" i="3"/>
  <c r="N151" i="3"/>
  <c r="J151" i="3"/>
  <c r="I151" i="3"/>
  <c r="D151" i="3"/>
  <c r="B151" i="3"/>
  <c r="P150" i="3"/>
  <c r="N150" i="3"/>
  <c r="J150" i="3"/>
  <c r="I150" i="3"/>
  <c r="D150" i="3"/>
  <c r="B150" i="3"/>
  <c r="P149" i="3"/>
  <c r="N149" i="3"/>
  <c r="J149" i="3"/>
  <c r="I149" i="3"/>
  <c r="D149" i="3"/>
  <c r="B149" i="3"/>
  <c r="P148" i="3"/>
  <c r="N148" i="3"/>
  <c r="J148" i="3"/>
  <c r="I148" i="3"/>
  <c r="D148" i="3"/>
  <c r="B148" i="3"/>
  <c r="P147" i="3"/>
  <c r="N147" i="3"/>
  <c r="J147" i="3"/>
  <c r="I147" i="3"/>
  <c r="D147" i="3"/>
  <c r="B147" i="3"/>
  <c r="P146" i="3"/>
  <c r="N146" i="3"/>
  <c r="J146" i="3"/>
  <c r="I146" i="3"/>
  <c r="D146" i="3"/>
  <c r="B146" i="3"/>
  <c r="P145" i="3"/>
  <c r="N145" i="3"/>
  <c r="J145" i="3"/>
  <c r="I145" i="3"/>
  <c r="D145" i="3"/>
  <c r="B145" i="3"/>
  <c r="P144" i="3"/>
  <c r="N144" i="3"/>
  <c r="J144" i="3"/>
  <c r="I144" i="3"/>
  <c r="D144" i="3"/>
  <c r="B144" i="3"/>
  <c r="P143" i="3"/>
  <c r="N143" i="3"/>
  <c r="J143" i="3"/>
  <c r="I143" i="3"/>
  <c r="D143" i="3"/>
  <c r="B143" i="3"/>
  <c r="P142" i="3"/>
  <c r="N142" i="3"/>
  <c r="J142" i="3"/>
  <c r="I142" i="3"/>
  <c r="D142" i="3"/>
  <c r="B142" i="3"/>
  <c r="P141" i="3"/>
  <c r="N141" i="3"/>
  <c r="J141" i="3"/>
  <c r="I141" i="3"/>
  <c r="D141" i="3"/>
  <c r="B141" i="3"/>
  <c r="P140" i="3"/>
  <c r="N140" i="3"/>
  <c r="J140" i="3"/>
  <c r="I140" i="3"/>
  <c r="D140" i="3"/>
  <c r="B140" i="3"/>
  <c r="P139" i="3"/>
  <c r="N139" i="3"/>
  <c r="J139" i="3"/>
  <c r="I139" i="3"/>
  <c r="D139" i="3"/>
  <c r="B139" i="3"/>
  <c r="P138" i="3"/>
  <c r="N138" i="3"/>
  <c r="J138" i="3"/>
  <c r="I138" i="3"/>
  <c r="D138" i="3"/>
  <c r="B138" i="3"/>
  <c r="P137" i="3"/>
  <c r="N137" i="3"/>
  <c r="J137" i="3"/>
  <c r="I137" i="3"/>
  <c r="D137" i="3"/>
  <c r="B137" i="3"/>
  <c r="P136" i="3"/>
  <c r="N136" i="3"/>
  <c r="J136" i="3"/>
  <c r="I136" i="3"/>
  <c r="D136" i="3"/>
  <c r="B136" i="3"/>
  <c r="P135" i="3"/>
  <c r="N135" i="3"/>
  <c r="J135" i="3"/>
  <c r="I135" i="3"/>
  <c r="D135" i="3"/>
  <c r="B135" i="3"/>
  <c r="P134" i="3"/>
  <c r="N134" i="3"/>
  <c r="J134" i="3"/>
  <c r="I134" i="3"/>
  <c r="D134" i="3"/>
  <c r="B134" i="3"/>
  <c r="P133" i="3"/>
  <c r="N133" i="3"/>
  <c r="J133" i="3"/>
  <c r="I133" i="3"/>
  <c r="D133" i="3"/>
  <c r="B133" i="3"/>
  <c r="J132" i="3"/>
  <c r="I132" i="3"/>
  <c r="D132" i="3"/>
  <c r="B132" i="3"/>
  <c r="J131" i="3"/>
  <c r="I131" i="3"/>
  <c r="D131" i="3"/>
  <c r="B131" i="3"/>
  <c r="J130" i="3"/>
  <c r="I130" i="3"/>
  <c r="D130" i="3"/>
  <c r="B130" i="3"/>
  <c r="J129" i="3"/>
  <c r="I129" i="3"/>
  <c r="D129" i="3"/>
  <c r="B129" i="3"/>
  <c r="J128" i="3"/>
  <c r="I128" i="3"/>
  <c r="D128" i="3"/>
  <c r="B128" i="3"/>
  <c r="J127" i="3"/>
  <c r="I127" i="3"/>
  <c r="D127" i="3"/>
  <c r="B127" i="3"/>
  <c r="J126" i="3"/>
  <c r="I126" i="3"/>
  <c r="D126" i="3"/>
  <c r="B126" i="3"/>
  <c r="J125" i="3"/>
  <c r="I125" i="3"/>
  <c r="D125" i="3"/>
  <c r="B125" i="3"/>
  <c r="J124" i="3"/>
  <c r="I124" i="3"/>
  <c r="D124" i="3"/>
  <c r="B124" i="3"/>
  <c r="J123" i="3"/>
  <c r="I123" i="3"/>
  <c r="D123" i="3"/>
  <c r="B123" i="3"/>
  <c r="J122" i="3"/>
  <c r="I122" i="3"/>
  <c r="D122" i="3"/>
  <c r="B122" i="3"/>
  <c r="J121" i="3"/>
  <c r="I121" i="3"/>
  <c r="D121" i="3"/>
  <c r="B121" i="3"/>
  <c r="J120" i="3"/>
  <c r="I120" i="3"/>
  <c r="D120" i="3"/>
  <c r="B120" i="3"/>
  <c r="J119" i="3"/>
  <c r="I119" i="3"/>
  <c r="D119" i="3"/>
  <c r="B119" i="3"/>
  <c r="J118" i="3"/>
  <c r="I118" i="3"/>
  <c r="D118" i="3"/>
  <c r="B118" i="3"/>
  <c r="J117" i="3"/>
  <c r="I117" i="3"/>
  <c r="D117" i="3"/>
  <c r="B117" i="3"/>
  <c r="J116" i="3"/>
  <c r="I116" i="3"/>
  <c r="D116" i="3"/>
  <c r="B116" i="3"/>
  <c r="J115" i="3"/>
  <c r="I115" i="3"/>
  <c r="D115" i="3"/>
  <c r="B115" i="3"/>
  <c r="J114" i="3"/>
  <c r="I114" i="3"/>
  <c r="D114" i="3"/>
  <c r="B114" i="3"/>
  <c r="J113" i="3"/>
  <c r="I113" i="3"/>
  <c r="D113" i="3"/>
  <c r="B113" i="3"/>
  <c r="J112" i="3"/>
  <c r="I112" i="3"/>
  <c r="D112" i="3"/>
  <c r="B112" i="3"/>
  <c r="J111" i="3"/>
  <c r="I111" i="3"/>
  <c r="D111" i="3"/>
  <c r="B111" i="3"/>
  <c r="J110" i="3"/>
  <c r="I110" i="3"/>
  <c r="D110" i="3"/>
  <c r="B110" i="3"/>
  <c r="J109" i="3"/>
  <c r="I109" i="3"/>
  <c r="D109" i="3"/>
  <c r="B109" i="3"/>
  <c r="J108" i="3"/>
  <c r="I108" i="3"/>
  <c r="D108" i="3"/>
  <c r="B108" i="3"/>
  <c r="J107" i="3"/>
  <c r="I107" i="3"/>
  <c r="D107" i="3"/>
  <c r="B107" i="3"/>
  <c r="J106" i="3"/>
  <c r="I106" i="3"/>
  <c r="D106" i="3"/>
  <c r="B106" i="3"/>
  <c r="J105" i="3"/>
  <c r="I105" i="3"/>
  <c r="D105" i="3"/>
  <c r="B105" i="3"/>
  <c r="J104" i="3"/>
  <c r="I104" i="3"/>
  <c r="D104" i="3"/>
  <c r="B104" i="3"/>
  <c r="J103" i="3"/>
  <c r="I103" i="3"/>
  <c r="D103" i="3"/>
  <c r="B103" i="3"/>
  <c r="J102" i="3"/>
  <c r="I102" i="3"/>
  <c r="D102" i="3"/>
  <c r="B102" i="3"/>
  <c r="J101" i="3"/>
  <c r="I101" i="3"/>
  <c r="D101" i="3"/>
  <c r="B101" i="3"/>
  <c r="J100" i="3"/>
  <c r="I100" i="3"/>
  <c r="D100" i="3"/>
  <c r="B100" i="3"/>
  <c r="J99" i="3"/>
  <c r="I99" i="3"/>
  <c r="D99" i="3"/>
  <c r="B99" i="3"/>
  <c r="J98" i="3"/>
  <c r="I98" i="3"/>
  <c r="D98" i="3"/>
  <c r="B98" i="3"/>
  <c r="J97" i="3"/>
  <c r="I97" i="3"/>
  <c r="D97" i="3"/>
  <c r="B97" i="3"/>
  <c r="J96" i="3"/>
  <c r="I96" i="3"/>
  <c r="D96" i="3"/>
  <c r="B96" i="3"/>
  <c r="J95" i="3"/>
  <c r="I95" i="3"/>
  <c r="D95" i="3"/>
  <c r="B95" i="3"/>
  <c r="J94" i="3"/>
  <c r="I94" i="3"/>
  <c r="D94" i="3"/>
  <c r="B94" i="3"/>
  <c r="J93" i="3"/>
  <c r="I93" i="3"/>
  <c r="D93" i="3"/>
  <c r="B93" i="3"/>
  <c r="J92" i="3"/>
  <c r="I92" i="3"/>
  <c r="D92" i="3"/>
  <c r="B92" i="3"/>
  <c r="J91" i="3"/>
  <c r="I91" i="3"/>
  <c r="D91" i="3"/>
  <c r="B91" i="3"/>
  <c r="J90" i="3"/>
  <c r="I90" i="3"/>
  <c r="D90" i="3"/>
  <c r="B90" i="3"/>
  <c r="J89" i="3"/>
  <c r="I89" i="3"/>
  <c r="D89" i="3"/>
  <c r="B89" i="3"/>
  <c r="J88" i="3"/>
  <c r="I88" i="3"/>
  <c r="D88" i="3"/>
  <c r="B88" i="3"/>
  <c r="J87" i="3"/>
  <c r="I87" i="3"/>
  <c r="D87" i="3"/>
  <c r="B87" i="3"/>
  <c r="J86" i="3"/>
  <c r="I86" i="3"/>
  <c r="D86" i="3"/>
  <c r="B86" i="3"/>
  <c r="J85" i="3"/>
  <c r="I85" i="3"/>
  <c r="D85" i="3"/>
  <c r="B85" i="3"/>
  <c r="J84" i="3"/>
  <c r="I84" i="3"/>
  <c r="D84" i="3"/>
  <c r="B84" i="3"/>
  <c r="J83" i="3"/>
  <c r="I83" i="3"/>
  <c r="D83" i="3"/>
  <c r="B83" i="3"/>
  <c r="J82" i="3"/>
  <c r="I82" i="3"/>
  <c r="D82" i="3"/>
  <c r="B82" i="3"/>
  <c r="J81" i="3"/>
  <c r="I81" i="3"/>
  <c r="D81" i="3"/>
  <c r="B81" i="3"/>
  <c r="J74" i="3"/>
  <c r="I74" i="3"/>
  <c r="D74" i="3"/>
  <c r="B74" i="3"/>
  <c r="B73" i="3"/>
  <c r="J70" i="3"/>
  <c r="I70" i="3"/>
  <c r="D70" i="3"/>
  <c r="B70" i="3"/>
  <c r="J65" i="3"/>
  <c r="I65" i="3"/>
  <c r="B65" i="3"/>
  <c r="J72" i="3"/>
  <c r="I72" i="3"/>
  <c r="J60" i="3"/>
  <c r="I60" i="3"/>
  <c r="B60" i="3"/>
  <c r="B59" i="3"/>
  <c r="J47" i="3"/>
  <c r="L47" i="3" s="1"/>
  <c r="B47" i="3"/>
  <c r="J46" i="3"/>
  <c r="I46" i="3"/>
  <c r="D46" i="3"/>
  <c r="B46" i="3"/>
  <c r="J71" i="3"/>
  <c r="J73" i="3" s="1"/>
  <c r="I71" i="3"/>
  <c r="B71" i="3"/>
  <c r="J48" i="3"/>
  <c r="I48" i="3"/>
  <c r="D48" i="3"/>
  <c r="B48" i="3"/>
  <c r="D44" i="3"/>
  <c r="B44" i="3"/>
  <c r="N40" i="3"/>
  <c r="N39" i="3"/>
  <c r="N32" i="3"/>
  <c r="H9" i="3"/>
  <c r="F9" i="3"/>
  <c r="P8" i="3"/>
  <c r="N8" i="3"/>
  <c r="K8" i="3"/>
  <c r="J8" i="3"/>
  <c r="I8" i="3"/>
  <c r="D8" i="3"/>
  <c r="B8" i="3"/>
  <c r="P7" i="3"/>
  <c r="N7" i="3"/>
  <c r="J7" i="3"/>
  <c r="I7" i="3"/>
  <c r="D7" i="3"/>
  <c r="B7" i="3"/>
  <c r="P6" i="3"/>
  <c r="N6" i="3"/>
  <c r="J6" i="3"/>
  <c r="I6" i="3"/>
  <c r="B6" i="3"/>
  <c r="P5" i="3"/>
  <c r="N5" i="3"/>
  <c r="J5" i="3"/>
  <c r="I5" i="3"/>
  <c r="D5" i="3"/>
  <c r="B5" i="3"/>
  <c r="P4" i="3"/>
  <c r="N4" i="3"/>
  <c r="J4" i="3"/>
  <c r="I4" i="3"/>
  <c r="D4" i="3"/>
  <c r="P3" i="3"/>
  <c r="N3" i="3"/>
  <c r="J3" i="3"/>
  <c r="I3" i="3"/>
  <c r="D3" i="3"/>
  <c r="B3" i="3"/>
  <c r="L152" i="3"/>
  <c r="L492" i="3"/>
  <c r="L394" i="3"/>
  <c r="L514" i="3"/>
  <c r="L465" i="3"/>
  <c r="L473" i="3"/>
  <c r="I73" i="3" l="1"/>
  <c r="D16" i="5"/>
  <c r="O22" i="3"/>
  <c r="L19" i="3"/>
  <c r="L127" i="3"/>
  <c r="L173" i="3"/>
  <c r="L345" i="3"/>
  <c r="L378" i="3"/>
  <c r="L386" i="3"/>
  <c r="L429" i="3"/>
  <c r="L438" i="3"/>
  <c r="L452" i="3"/>
  <c r="L461" i="3"/>
  <c r="L469" i="3"/>
  <c r="L479" i="3"/>
  <c r="L487" i="3"/>
  <c r="L508" i="3"/>
  <c r="I52" i="3"/>
  <c r="J52" i="3"/>
  <c r="J59" i="3"/>
  <c r="I69" i="3"/>
  <c r="C15" i="5"/>
  <c r="C16" i="5"/>
  <c r="K15" i="5"/>
  <c r="K16" i="5"/>
  <c r="L15" i="5"/>
  <c r="L16" i="5"/>
  <c r="M15" i="5"/>
  <c r="M16" i="5"/>
  <c r="N15" i="5"/>
  <c r="N16" i="5"/>
  <c r="L113" i="3"/>
  <c r="L37" i="3"/>
  <c r="I38" i="3"/>
  <c r="L398" i="3"/>
  <c r="I59" i="3"/>
  <c r="O11" i="3"/>
  <c r="L390" i="3"/>
  <c r="L415" i="3"/>
  <c r="L427" i="3"/>
  <c r="L431" i="3"/>
  <c r="L437" i="3"/>
  <c r="L439" i="3"/>
  <c r="L135" i="3"/>
  <c r="L162" i="3"/>
  <c r="L184" i="3"/>
  <c r="L199" i="3"/>
  <c r="L205" i="3"/>
  <c r="L226" i="3"/>
  <c r="L263" i="3"/>
  <c r="L265" i="3"/>
  <c r="L298" i="3"/>
  <c r="L324" i="3"/>
  <c r="L327" i="3"/>
  <c r="L366" i="3"/>
  <c r="L448" i="3"/>
  <c r="L455" i="3"/>
  <c r="L459" i="3"/>
  <c r="L463" i="3"/>
  <c r="L467" i="3"/>
  <c r="L471" i="3"/>
  <c r="L475" i="3"/>
  <c r="L477" i="3"/>
  <c r="L481" i="3"/>
  <c r="L485" i="3"/>
  <c r="L489" i="3"/>
  <c r="L491" i="3"/>
  <c r="J69" i="3"/>
  <c r="J38" i="3"/>
  <c r="L20" i="3"/>
  <c r="L126" i="3"/>
  <c r="L210" i="3"/>
  <c r="L402" i="3"/>
  <c r="L405" i="3"/>
  <c r="L136" i="3"/>
  <c r="L141" i="3"/>
  <c r="L151" i="3"/>
  <c r="L157" i="3"/>
  <c r="L168" i="3"/>
  <c r="L178" i="3"/>
  <c r="L183" i="3"/>
  <c r="L189" i="3"/>
  <c r="L200" i="3"/>
  <c r="L215" i="3"/>
  <c r="L221" i="3"/>
  <c r="L234" i="3"/>
  <c r="L246" i="3"/>
  <c r="L247" i="3"/>
  <c r="L276" i="3"/>
  <c r="L279" i="3"/>
  <c r="L281" i="3"/>
  <c r="L311" i="3"/>
  <c r="L313" i="3"/>
  <c r="L334" i="3"/>
  <c r="L343" i="3"/>
  <c r="L356" i="3"/>
  <c r="L373" i="3"/>
  <c r="L375" i="3"/>
  <c r="L397" i="3"/>
  <c r="L409" i="3"/>
  <c r="L411" i="3"/>
  <c r="L419" i="3"/>
  <c r="L433" i="3"/>
  <c r="L442" i="3"/>
  <c r="L446" i="3"/>
  <c r="L450" i="3"/>
  <c r="L454" i="3"/>
  <c r="L456" i="3"/>
  <c r="L458" i="3"/>
  <c r="L460" i="3"/>
  <c r="L462" i="3"/>
  <c r="L464" i="3"/>
  <c r="L466" i="3"/>
  <c r="L468" i="3"/>
  <c r="L470" i="3"/>
  <c r="L472" i="3"/>
  <c r="L474" i="3"/>
  <c r="L478" i="3"/>
  <c r="L480" i="3"/>
  <c r="L482" i="3"/>
  <c r="L484" i="3"/>
  <c r="L486" i="3"/>
  <c r="L488" i="3"/>
  <c r="L498" i="3"/>
  <c r="L499" i="3"/>
  <c r="L500" i="3"/>
  <c r="L502" i="3"/>
  <c r="L511" i="3"/>
  <c r="L512" i="3"/>
  <c r="L513" i="3"/>
  <c r="L515" i="3"/>
  <c r="L516" i="3"/>
  <c r="L517" i="3"/>
  <c r="L60" i="3"/>
  <c r="L65" i="3"/>
  <c r="L74" i="3"/>
  <c r="L82" i="3"/>
  <c r="L84" i="3"/>
  <c r="L86" i="3"/>
  <c r="L88" i="3"/>
  <c r="L90" i="3"/>
  <c r="L92" i="3"/>
  <c r="L94" i="3"/>
  <c r="L96" i="3"/>
  <c r="L98" i="3"/>
  <c r="L100" i="3"/>
  <c r="L102" i="3"/>
  <c r="L104" i="3"/>
  <c r="L106" i="3"/>
  <c r="L108" i="3"/>
  <c r="L109" i="3"/>
  <c r="L110" i="3"/>
  <c r="L111" i="3"/>
  <c r="L112" i="3"/>
  <c r="L114" i="3"/>
  <c r="L115" i="3"/>
  <c r="L116" i="3"/>
  <c r="L117" i="3"/>
  <c r="L118" i="3"/>
  <c r="L119" i="3"/>
  <c r="L120" i="3"/>
  <c r="L121" i="3"/>
  <c r="L122" i="3"/>
  <c r="L123" i="3"/>
  <c r="L128" i="3"/>
  <c r="L130" i="3"/>
  <c r="L131" i="3"/>
  <c r="L132" i="3"/>
  <c r="L134" i="3"/>
  <c r="L138" i="3"/>
  <c r="L139" i="3"/>
  <c r="L143" i="3"/>
  <c r="L144" i="3"/>
  <c r="L146" i="3"/>
  <c r="L147" i="3"/>
  <c r="L149" i="3"/>
  <c r="L153" i="3"/>
  <c r="L154" i="3"/>
  <c r="L155" i="3"/>
  <c r="L156" i="3"/>
  <c r="L158" i="3"/>
  <c r="L159" i="3"/>
  <c r="L160" i="3"/>
  <c r="L161" i="3"/>
  <c r="L163" i="3"/>
  <c r="L164" i="3"/>
  <c r="L165" i="3"/>
  <c r="L166" i="3"/>
  <c r="L169" i="3"/>
  <c r="L170" i="3"/>
  <c r="L171" i="3"/>
  <c r="L172" i="3"/>
  <c r="L174" i="3"/>
  <c r="L175" i="3"/>
  <c r="L176" i="3"/>
  <c r="L177" i="3"/>
  <c r="L179" i="3"/>
  <c r="L180" i="3"/>
  <c r="L181" i="3"/>
  <c r="L182" i="3"/>
  <c r="L185" i="3"/>
  <c r="L186" i="3"/>
  <c r="L187" i="3"/>
  <c r="L188" i="3"/>
  <c r="L190" i="3"/>
  <c r="L191" i="3"/>
  <c r="L192" i="3"/>
  <c r="L193" i="3"/>
  <c r="L195" i="3"/>
  <c r="L196" i="3"/>
  <c r="L197" i="3"/>
  <c r="L198" i="3"/>
  <c r="L201" i="3"/>
  <c r="L202" i="3"/>
  <c r="L203" i="3"/>
  <c r="L204" i="3"/>
  <c r="L206" i="3"/>
  <c r="L207" i="3"/>
  <c r="L208" i="3"/>
  <c r="L209" i="3"/>
  <c r="L211" i="3"/>
  <c r="L212" i="3"/>
  <c r="L213" i="3"/>
  <c r="L214" i="3"/>
  <c r="L217" i="3"/>
  <c r="L218" i="3"/>
  <c r="L219" i="3"/>
  <c r="L220" i="3"/>
  <c r="L222" i="3"/>
  <c r="L223" i="3"/>
  <c r="L224" i="3"/>
  <c r="L225" i="3"/>
  <c r="L227" i="3"/>
  <c r="L228" i="3"/>
  <c r="L229" i="3"/>
  <c r="L230" i="3"/>
  <c r="L232" i="3"/>
  <c r="L233" i="3"/>
  <c r="L235" i="3"/>
  <c r="L236" i="3"/>
  <c r="L237" i="3"/>
  <c r="L238" i="3"/>
  <c r="L239" i="3"/>
  <c r="L240" i="3"/>
  <c r="L241" i="3"/>
  <c r="L242" i="3"/>
  <c r="L243" i="3"/>
  <c r="L244" i="3"/>
  <c r="L245" i="3"/>
  <c r="L248" i="3"/>
  <c r="L249" i="3"/>
  <c r="L250" i="3"/>
  <c r="L251" i="3"/>
  <c r="L252" i="3"/>
  <c r="L253" i="3"/>
  <c r="L254" i="3"/>
  <c r="L255" i="3"/>
  <c r="L256" i="3"/>
  <c r="L257" i="3"/>
  <c r="L259" i="3"/>
  <c r="L260" i="3"/>
  <c r="L261" i="3"/>
  <c r="L262" i="3"/>
  <c r="L264" i="3"/>
  <c r="L266" i="3"/>
  <c r="L267" i="3"/>
  <c r="L268" i="3"/>
  <c r="L269" i="3"/>
  <c r="L270" i="3"/>
  <c r="L271" i="3"/>
  <c r="L272" i="3"/>
  <c r="L273" i="3"/>
  <c r="L274" i="3"/>
  <c r="L275" i="3"/>
  <c r="L277" i="3"/>
  <c r="L278" i="3"/>
  <c r="L280" i="3"/>
  <c r="L282" i="3"/>
  <c r="L283" i="3"/>
  <c r="L284" i="3"/>
  <c r="L285" i="3"/>
  <c r="L286" i="3"/>
  <c r="L287" i="3"/>
  <c r="L288" i="3"/>
  <c r="L289" i="3"/>
  <c r="L290" i="3"/>
  <c r="L291" i="3"/>
  <c r="L292" i="3"/>
  <c r="L293" i="3"/>
  <c r="L296" i="3"/>
  <c r="L297" i="3"/>
  <c r="L299" i="3"/>
  <c r="L300" i="3"/>
  <c r="L301" i="3"/>
  <c r="L302" i="3"/>
  <c r="L303" i="3"/>
  <c r="L304" i="3"/>
  <c r="L305" i="3"/>
  <c r="L306" i="3"/>
  <c r="L307" i="3"/>
  <c r="L308" i="3"/>
  <c r="L309" i="3"/>
  <c r="L310" i="3"/>
  <c r="L312" i="3"/>
  <c r="L314" i="3"/>
  <c r="L315" i="3"/>
  <c r="L316" i="3"/>
  <c r="L317" i="3"/>
  <c r="L318" i="3"/>
  <c r="L319" i="3"/>
  <c r="L320" i="3"/>
  <c r="L321" i="3"/>
  <c r="L322" i="3"/>
  <c r="L323" i="3"/>
  <c r="L325" i="3"/>
  <c r="L326" i="3"/>
  <c r="L328" i="3"/>
  <c r="L329" i="3"/>
  <c r="L330" i="3"/>
  <c r="L331" i="3"/>
  <c r="L332" i="3"/>
  <c r="L333" i="3"/>
  <c r="L335" i="3"/>
  <c r="L336" i="3"/>
  <c r="L337" i="3"/>
  <c r="L338" i="3"/>
  <c r="L339" i="3"/>
  <c r="L340" i="3"/>
  <c r="L341" i="3"/>
  <c r="L342" i="3"/>
  <c r="L344" i="3"/>
  <c r="L346" i="3"/>
  <c r="L347" i="3"/>
  <c r="L348" i="3"/>
  <c r="L349" i="3"/>
  <c r="L350" i="3"/>
  <c r="L351" i="3"/>
  <c r="L352" i="3"/>
  <c r="L353" i="3"/>
  <c r="L354" i="3"/>
  <c r="L355" i="3"/>
  <c r="L357" i="3"/>
  <c r="L358" i="3"/>
  <c r="L360" i="3"/>
  <c r="L361" i="3"/>
  <c r="L362" i="3"/>
  <c r="L363" i="3"/>
  <c r="L364" i="3"/>
  <c r="L365" i="3"/>
  <c r="L367" i="3"/>
  <c r="L368" i="3"/>
  <c r="L369" i="3"/>
  <c r="L370" i="3"/>
  <c r="L371" i="3"/>
  <c r="L372" i="3"/>
  <c r="L374" i="3"/>
  <c r="L376" i="3"/>
  <c r="L377" i="3"/>
  <c r="L379" i="3"/>
  <c r="L380" i="3"/>
  <c r="L381" i="3"/>
  <c r="L382" i="3"/>
  <c r="L383" i="3"/>
  <c r="L384" i="3"/>
  <c r="L385" i="3"/>
  <c r="L387" i="3"/>
  <c r="L388" i="3"/>
  <c r="L389" i="3"/>
  <c r="L391" i="3"/>
  <c r="L392" i="3"/>
  <c r="L393" i="3"/>
  <c r="L395" i="3"/>
  <c r="L396" i="3"/>
  <c r="L399" i="3"/>
  <c r="L400" i="3"/>
  <c r="L401" i="3"/>
  <c r="L403" i="3"/>
  <c r="L404" i="3"/>
  <c r="L406" i="3"/>
  <c r="L407" i="3"/>
  <c r="L408" i="3"/>
  <c r="L410" i="3"/>
  <c r="L412" i="3"/>
  <c r="L413" i="3"/>
  <c r="L414" i="3"/>
  <c r="L416" i="3"/>
  <c r="L417" i="3"/>
  <c r="L418" i="3"/>
  <c r="L420" i="3"/>
  <c r="L421" i="3"/>
  <c r="L422" i="3"/>
  <c r="L423" i="3"/>
  <c r="L424" i="3"/>
  <c r="L425" i="3"/>
  <c r="L426" i="3"/>
  <c r="L428" i="3"/>
  <c r="L430" i="3"/>
  <c r="L432" i="3"/>
  <c r="L434" i="3"/>
  <c r="L435" i="3"/>
  <c r="L436" i="3"/>
  <c r="L440" i="3"/>
  <c r="L441" i="3"/>
  <c r="L443" i="3"/>
  <c r="L445" i="3"/>
  <c r="L447" i="3"/>
  <c r="L449" i="3"/>
  <c r="L451" i="3"/>
  <c r="L453" i="3"/>
  <c r="L71" i="3"/>
  <c r="L476" i="3"/>
  <c r="L490" i="3"/>
  <c r="L493" i="3"/>
  <c r="L494" i="3"/>
  <c r="L495" i="3"/>
  <c r="L496" i="3"/>
  <c r="L497" i="3"/>
  <c r="L501" i="3"/>
  <c r="L503" i="3"/>
  <c r="L504" i="3"/>
  <c r="L505" i="3"/>
  <c r="L506" i="3"/>
  <c r="L507" i="3"/>
  <c r="L509" i="3"/>
  <c r="L12" i="3"/>
  <c r="L36" i="3"/>
  <c r="J44" i="3"/>
  <c r="I15" i="3"/>
  <c r="L14" i="3"/>
  <c r="I44" i="3"/>
  <c r="I30" i="3"/>
  <c r="L48" i="3"/>
  <c r="L70" i="3"/>
  <c r="L81" i="3"/>
  <c r="L83" i="3"/>
  <c r="L85" i="3"/>
  <c r="L87" i="3"/>
  <c r="L89" i="3"/>
  <c r="L91" i="3"/>
  <c r="L93" i="3"/>
  <c r="L95" i="3"/>
  <c r="L97" i="3"/>
  <c r="L99" i="3"/>
  <c r="L101" i="3"/>
  <c r="L103" i="3"/>
  <c r="L105" i="3"/>
  <c r="L107" i="3"/>
  <c r="L124" i="3"/>
  <c r="L125" i="3"/>
  <c r="L129" i="3"/>
  <c r="L133" i="3"/>
  <c r="L137" i="3"/>
  <c r="L140" i="3"/>
  <c r="L142" i="3"/>
  <c r="L145" i="3"/>
  <c r="L51" i="3"/>
  <c r="G36" i="4" s="1"/>
  <c r="L39" i="3"/>
  <c r="L32" i="3"/>
  <c r="L42" i="3"/>
  <c r="L41" i="3"/>
  <c r="L72" i="3"/>
  <c r="L4" i="3"/>
  <c r="I9" i="3"/>
  <c r="K15" i="3"/>
  <c r="L43" i="3"/>
  <c r="L148" i="3"/>
  <c r="L150" i="3"/>
  <c r="O12" i="5"/>
  <c r="L33" i="3"/>
  <c r="L8" i="3"/>
  <c r="J9" i="3"/>
  <c r="I21" i="3"/>
  <c r="L3" i="3"/>
  <c r="O14" i="3"/>
  <c r="L7" i="3"/>
  <c r="L13" i="3"/>
  <c r="L17" i="3"/>
  <c r="J21" i="3"/>
  <c r="O7" i="3"/>
  <c r="O17" i="3"/>
  <c r="L45" i="3"/>
  <c r="L11" i="3"/>
  <c r="J15" i="3"/>
  <c r="N34" i="4"/>
  <c r="O34" i="4" s="1"/>
  <c r="N35" i="4"/>
  <c r="N36" i="4"/>
  <c r="N37" i="4"/>
  <c r="D15" i="5"/>
  <c r="E15" i="5"/>
  <c r="F15" i="5"/>
  <c r="L50" i="3"/>
  <c r="L54" i="3"/>
  <c r="L40" i="3"/>
  <c r="O42" i="4"/>
  <c r="L18" i="3"/>
  <c r="L53" i="3"/>
  <c r="O12" i="3"/>
  <c r="O5" i="3"/>
  <c r="L5" i="3"/>
  <c r="L6" i="3"/>
  <c r="L46" i="3"/>
  <c r="O44" i="4"/>
  <c r="L35" i="3"/>
  <c r="L34" i="3"/>
  <c r="L30" i="3" s="1"/>
  <c r="O3" i="3"/>
  <c r="O4" i="3"/>
  <c r="O8" i="3"/>
  <c r="O13" i="3"/>
  <c r="O43" i="4"/>
  <c r="O45" i="4"/>
  <c r="H5" i="5" l="1"/>
  <c r="G39" i="4"/>
  <c r="L73" i="3"/>
  <c r="V13" i="3"/>
  <c r="L59" i="3"/>
  <c r="L52" i="3"/>
  <c r="G34" i="4"/>
  <c r="C38" i="4"/>
  <c r="V18" i="3"/>
  <c r="V4" i="3"/>
  <c r="C35" i="4"/>
  <c r="L36" i="4" s="1"/>
  <c r="C39" i="4"/>
  <c r="I4" i="5" s="1"/>
  <c r="V34" i="3"/>
  <c r="C36" i="4"/>
  <c r="J36" i="4" s="1"/>
  <c r="V5" i="3"/>
  <c r="V3" i="3"/>
  <c r="C34" i="4"/>
  <c r="L69" i="3"/>
  <c r="V40" i="3"/>
  <c r="C41" i="4"/>
  <c r="L38" i="3"/>
  <c r="L44" i="3"/>
  <c r="L15" i="3"/>
  <c r="C37" i="4"/>
  <c r="L35" i="4"/>
  <c r="O35" i="4" s="1"/>
  <c r="L9" i="3"/>
  <c r="L21" i="3"/>
  <c r="H4" i="5" s="1"/>
  <c r="G37" i="4"/>
  <c r="O6" i="3"/>
  <c r="N46" i="4"/>
  <c r="J38" i="4"/>
  <c r="I5" i="5" l="1"/>
  <c r="O5" i="5" s="1"/>
  <c r="G40" i="4"/>
  <c r="G47" i="4" s="1"/>
  <c r="L41" i="4"/>
  <c r="O41" i="4" s="1"/>
  <c r="L39" i="4"/>
  <c r="V47" i="3"/>
  <c r="L38" i="4"/>
  <c r="O38" i="4" s="1"/>
  <c r="H6" i="5"/>
  <c r="J34" i="4"/>
  <c r="C48" i="4"/>
  <c r="L37" i="4"/>
  <c r="O37" i="4" s="1"/>
  <c r="J37" i="4"/>
  <c r="O36" i="4"/>
  <c r="J35" i="4"/>
  <c r="J39" i="4"/>
  <c r="G6" i="5"/>
  <c r="G16" i="5" s="1"/>
  <c r="L40" i="4" l="1"/>
  <c r="J4" i="5"/>
  <c r="J6" i="5" s="1"/>
  <c r="J16" i="5" s="1"/>
  <c r="J40" i="4"/>
  <c r="D50" i="4"/>
  <c r="J15" i="5"/>
  <c r="H15" i="5"/>
  <c r="H26" i="5" s="1"/>
  <c r="H16" i="5"/>
  <c r="O39" i="4"/>
  <c r="J46" i="4"/>
  <c r="O40" i="4"/>
  <c r="L46" i="4"/>
  <c r="O46" i="4" s="1"/>
  <c r="G15" i="5"/>
  <c r="I6" i="5" l="1"/>
  <c r="I16" i="5" s="1"/>
  <c r="O16" i="5" s="1"/>
  <c r="O4" i="5"/>
  <c r="O19" i="5" s="1"/>
  <c r="O23" i="5" s="1"/>
  <c r="I15" i="5" l="1"/>
  <c r="O6" i="5"/>
  <c r="O15" i="5" l="1"/>
  <c r="I26" i="5"/>
  <c r="J26" i="5" s="1"/>
  <c r="K26" i="5" s="1"/>
  <c r="L26" i="5" s="1"/>
  <c r="M26" i="5" s="1"/>
  <c r="N26" i="5" s="1"/>
  <c r="K518" i="3"/>
  <c r="F518" i="3"/>
  <c r="I518" i="3"/>
  <c r="L518" i="3" l="1"/>
  <c r="O492" i="3" l="1"/>
  <c r="O435" i="3"/>
  <c r="O477" i="3"/>
  <c r="O189" i="3"/>
  <c r="O391" i="3"/>
  <c r="O411" i="3"/>
  <c r="O219" i="3"/>
  <c r="O151" i="3"/>
  <c r="O412" i="3"/>
  <c r="O316" i="3"/>
  <c r="O300" i="3"/>
  <c r="O154" i="3"/>
  <c r="O408" i="3"/>
  <c r="O354" i="3"/>
  <c r="O400" i="3"/>
  <c r="O437" i="3"/>
  <c r="O134" i="3"/>
  <c r="O195" i="3"/>
  <c r="O203" i="3"/>
  <c r="O516" i="3"/>
  <c r="O146" i="3"/>
  <c r="O424" i="3"/>
  <c r="O388" i="3"/>
  <c r="O322" i="3"/>
  <c r="O299" i="3"/>
  <c r="O343" i="3"/>
  <c r="O178" i="3"/>
  <c r="O357" i="3"/>
  <c r="O259" i="3"/>
  <c r="O298" i="3"/>
  <c r="O251" i="3"/>
  <c r="O417" i="3"/>
  <c r="O143" i="3"/>
  <c r="O210" i="3"/>
  <c r="O356" i="3"/>
  <c r="O247" i="3"/>
  <c r="O249" i="3"/>
  <c r="O434" i="3"/>
  <c r="O201" i="3"/>
  <c r="O148" i="3"/>
  <c r="O376" i="3"/>
  <c r="O229" i="3"/>
  <c r="O260" i="3"/>
  <c r="O439" i="3"/>
  <c r="O473" i="3"/>
  <c r="O375" i="3"/>
  <c r="O442" i="3"/>
  <c r="O273" i="3"/>
  <c r="O207" i="3"/>
  <c r="O296" i="3"/>
  <c r="O405" i="3"/>
  <c r="O440" i="3"/>
  <c r="O475" i="3"/>
  <c r="O167" i="3"/>
  <c r="O379" i="3"/>
  <c r="O502" i="3"/>
  <c r="O198" i="3"/>
  <c r="O283" i="3"/>
  <c r="O233" i="3"/>
  <c r="O214" i="3"/>
  <c r="O225" i="3"/>
  <c r="O135" i="3"/>
  <c r="O353" i="3"/>
  <c r="O268" i="3"/>
  <c r="O383" i="3"/>
  <c r="O245" i="3"/>
  <c r="O304" i="3"/>
  <c r="O511" i="3"/>
  <c r="O361" i="3"/>
  <c r="O292" i="3"/>
  <c r="O159" i="3"/>
  <c r="O174" i="3"/>
  <c r="O150" i="3"/>
  <c r="O157" i="3"/>
  <c r="O232" i="3"/>
  <c r="O284" i="3"/>
  <c r="O256" i="3"/>
  <c r="O152" i="3"/>
  <c r="O494" i="3"/>
  <c r="O392" i="3"/>
  <c r="O206" i="3"/>
  <c r="O205" i="3"/>
  <c r="O402" i="3"/>
  <c r="O301" i="3"/>
  <c r="O149" i="3"/>
  <c r="O312" i="3"/>
  <c r="O331" i="3"/>
  <c r="O371" i="3"/>
  <c r="O450" i="3"/>
  <c r="O397" i="3"/>
  <c r="O333" i="3"/>
  <c r="O295" i="3"/>
  <c r="O215" i="3"/>
  <c r="O337" i="3"/>
  <c r="O420" i="3"/>
  <c r="O184" i="3"/>
  <c r="O498" i="3"/>
  <c r="O231" i="3"/>
  <c r="O489" i="3"/>
  <c r="O173" i="3"/>
  <c r="O362" i="3"/>
  <c r="O278" i="3"/>
  <c r="O341" i="3"/>
  <c r="O480" i="3"/>
  <c r="O186" i="3"/>
  <c r="O429" i="3"/>
  <c r="O309" i="3"/>
  <c r="O486" i="3"/>
  <c r="O192" i="3"/>
  <c r="O171" i="3"/>
  <c r="O514" i="3"/>
  <c r="O352" i="3"/>
  <c r="O303" i="3"/>
  <c r="O266" i="3"/>
  <c r="O355" i="3"/>
  <c r="O398" i="3"/>
  <c r="O345" i="3"/>
  <c r="O220" i="3"/>
  <c r="O427" i="3"/>
  <c r="O169" i="3"/>
  <c r="O513" i="3"/>
  <c r="O436" i="3"/>
  <c r="O369" i="3"/>
  <c r="O199" i="3"/>
  <c r="O455" i="3"/>
  <c r="O161" i="3"/>
  <c r="O318" i="3"/>
  <c r="O403" i="3"/>
  <c r="O272" i="3"/>
  <c r="O367" i="3"/>
  <c r="O368" i="3"/>
  <c r="O230" i="3"/>
  <c r="O463" i="3"/>
  <c r="O323" i="3"/>
  <c r="O464" i="3"/>
  <c r="O254" i="3"/>
  <c r="O179" i="3"/>
  <c r="O315" i="3"/>
  <c r="O506" i="3"/>
  <c r="O264" i="3"/>
  <c r="O144" i="3"/>
  <c r="O170" i="3"/>
  <c r="O193" i="3"/>
  <c r="O449" i="3"/>
  <c r="O227" i="3"/>
  <c r="O370" i="3"/>
  <c r="O308" i="3"/>
  <c r="O297" i="3"/>
  <c r="O302" i="3"/>
  <c r="O509" i="3"/>
  <c r="O200" i="3"/>
  <c r="O160" i="3"/>
  <c r="O158" i="3"/>
  <c r="O250" i="3"/>
  <c r="O209" i="3"/>
  <c r="O431" i="3"/>
  <c r="O181" i="3"/>
  <c r="O239" i="3"/>
  <c r="O241" i="3"/>
  <c r="O255" i="3"/>
  <c r="O277" i="3"/>
  <c r="O462" i="3"/>
  <c r="O145" i="3"/>
  <c r="O246" i="3"/>
  <c r="O202" i="3"/>
  <c r="O307" i="3"/>
  <c r="O137" i="3"/>
  <c r="O183" i="3"/>
  <c r="O500" i="3"/>
  <c r="O458" i="3"/>
  <c r="O358" i="3"/>
  <c r="O165" i="3"/>
  <c r="O501" i="3"/>
  <c r="O350" i="3"/>
  <c r="O441" i="3"/>
  <c r="O321" i="3"/>
  <c r="O222" i="3"/>
  <c r="O414" i="3"/>
  <c r="O447" i="3"/>
  <c r="O275" i="3"/>
  <c r="O208" i="3"/>
  <c r="O468" i="3"/>
  <c r="O172" i="3"/>
  <c r="O291" i="3"/>
  <c r="O351" i="3"/>
  <c r="O497" i="3"/>
  <c r="O305" i="3"/>
  <c r="O459" i="3"/>
  <c r="O180" i="3"/>
  <c r="O329" i="3"/>
  <c r="O276" i="3"/>
  <c r="O344" i="3"/>
  <c r="O465" i="3"/>
  <c r="O290" i="3"/>
  <c r="O482" i="3"/>
  <c r="O338" i="3"/>
  <c r="O472" i="3"/>
  <c r="O419" i="3"/>
  <c r="O360" i="3"/>
  <c r="O328" i="3"/>
  <c r="O289" i="3"/>
  <c r="O359" i="3"/>
  <c r="O444" i="3"/>
  <c r="O364" i="3"/>
  <c r="O237" i="3"/>
  <c r="O242" i="3"/>
  <c r="O487" i="3"/>
  <c r="O213" i="3"/>
  <c r="O409" i="3"/>
  <c r="O347" i="3"/>
  <c r="O504" i="3"/>
  <c r="O317" i="3"/>
  <c r="O474" i="3"/>
  <c r="O263" i="3"/>
  <c r="O194" i="3"/>
  <c r="O517" i="3"/>
  <c r="O390" i="3"/>
  <c r="O416" i="3"/>
  <c r="O493" i="3"/>
  <c r="O425" i="3"/>
  <c r="O311" i="3"/>
  <c r="O234" i="3"/>
  <c r="O401" i="3"/>
  <c r="O503" i="3"/>
  <c r="O267" i="3"/>
  <c r="O139" i="3"/>
  <c r="O324" i="3"/>
  <c r="O407" i="3"/>
  <c r="O393" i="3"/>
  <c r="O373" i="3"/>
  <c r="O136" i="3"/>
  <c r="O269" i="3"/>
  <c r="O478" i="3"/>
  <c r="O182" i="3"/>
  <c r="O164" i="3"/>
  <c r="O476" i="3"/>
  <c r="O499" i="3"/>
  <c r="O395" i="3"/>
  <c r="O453" i="3"/>
  <c r="O406" i="3"/>
  <c r="O326" i="3"/>
  <c r="O485" i="3"/>
  <c r="O325" i="3"/>
  <c r="O422" i="3"/>
  <c r="O238" i="3"/>
  <c r="O404" i="3"/>
  <c r="O253" i="3"/>
  <c r="O280" i="3"/>
  <c r="O479" i="3"/>
  <c r="O446" i="3"/>
  <c r="O466" i="3"/>
  <c r="O162" i="3"/>
  <c r="O211" i="3"/>
  <c r="O279" i="3"/>
  <c r="O185" i="3"/>
  <c r="O461" i="3"/>
  <c r="O445" i="3"/>
  <c r="O451" i="3"/>
  <c r="O226" i="3"/>
  <c r="O188" i="3"/>
  <c r="O141" i="3"/>
  <c r="O274" i="3"/>
  <c r="O340" i="3"/>
  <c r="O396" i="3"/>
  <c r="O319" i="3"/>
  <c r="O382" i="3"/>
  <c r="O330" i="3"/>
  <c r="O271" i="3"/>
  <c r="O293" i="3"/>
  <c r="O448" i="3"/>
  <c r="O197" i="3"/>
  <c r="O467" i="3"/>
  <c r="O224" i="3"/>
  <c r="O288" i="3"/>
  <c r="O365" i="3"/>
  <c r="O320" i="3"/>
  <c r="O490" i="3"/>
  <c r="O221" i="3"/>
  <c r="O438" i="3"/>
  <c r="O433" i="3"/>
  <c r="O168" i="3"/>
  <c r="O377" i="3"/>
  <c r="O443" i="3"/>
  <c r="O310" i="3"/>
  <c r="O421" i="3"/>
  <c r="O191" i="3"/>
  <c r="O426" i="3"/>
  <c r="O399" i="3"/>
  <c r="O339" i="3"/>
  <c r="O484" i="3"/>
  <c r="O281" i="3"/>
  <c r="O133" i="3"/>
  <c r="O413" i="3"/>
  <c r="O469" i="3"/>
  <c r="O153" i="3"/>
  <c r="O244" i="3"/>
  <c r="O265" i="3"/>
  <c r="O389" i="3"/>
  <c r="O512" i="3"/>
  <c r="O236" i="3"/>
  <c r="O386" i="3"/>
  <c r="O454" i="3"/>
  <c r="O138" i="3"/>
  <c r="O415" i="3"/>
  <c r="O394" i="3"/>
  <c r="O488" i="3"/>
  <c r="O508" i="3"/>
  <c r="O470" i="3"/>
  <c r="O155" i="3"/>
  <c r="O252" i="3"/>
  <c r="O257" i="3"/>
  <c r="O175" i="3"/>
  <c r="O363" i="3"/>
  <c r="O381" i="3"/>
  <c r="O177" i="3"/>
  <c r="O335" i="3"/>
  <c r="O294" i="3"/>
  <c r="O452" i="3"/>
  <c r="O457" i="3"/>
  <c r="O282" i="3"/>
  <c r="O336" i="3"/>
  <c r="O483" i="3"/>
  <c r="O410" i="3"/>
  <c r="O366" i="3"/>
  <c r="O460" i="3"/>
  <c r="O140" i="3"/>
  <c r="O313" i="3"/>
  <c r="O196" i="3"/>
  <c r="O510" i="3"/>
  <c r="O228" i="3"/>
  <c r="O378" i="3"/>
  <c r="O223" i="3"/>
  <c r="O187" i="3"/>
  <c r="O243" i="3"/>
  <c r="O306" i="3"/>
  <c r="O270" i="3"/>
  <c r="O423" i="3"/>
  <c r="O385" i="3"/>
  <c r="O348" i="3"/>
  <c r="O240" i="3"/>
  <c r="O147" i="3"/>
  <c r="O346" i="3"/>
  <c r="O217" i="3"/>
  <c r="O496" i="3"/>
  <c r="O430" i="3"/>
  <c r="O334" i="3"/>
  <c r="O163" i="3"/>
  <c r="O387" i="3"/>
  <c r="J518" i="3"/>
  <c r="O428" i="3"/>
  <c r="O374" i="3"/>
  <c r="O218" i="3"/>
  <c r="O235" i="3"/>
  <c r="O176" i="3"/>
  <c r="O456" i="3"/>
  <c r="O166" i="3"/>
  <c r="O142" i="3"/>
  <c r="O327" i="3"/>
  <c r="O505" i="3"/>
  <c r="O418" i="3"/>
  <c r="O491" i="3"/>
  <c r="O432" i="3"/>
  <c r="O286" i="3"/>
  <c r="O372" i="3"/>
  <c r="O204" i="3"/>
  <c r="O190" i="3"/>
  <c r="O380" i="3"/>
  <c r="O285" i="3"/>
  <c r="O248" i="3"/>
  <c r="O332" i="3"/>
  <c r="O495" i="3"/>
  <c r="O481" i="3"/>
  <c r="O216" i="3"/>
  <c r="O471" i="3"/>
  <c r="O156" i="3"/>
  <c r="O262" i="3"/>
  <c r="O515" i="3"/>
  <c r="O507" i="3"/>
  <c r="O349" i="3"/>
  <c r="O342" i="3"/>
  <c r="O212" i="3"/>
  <c r="O314" i="3"/>
  <c r="O258" i="3"/>
  <c r="O384" i="3"/>
  <c r="O261" i="3"/>
  <c r="O287" i="3"/>
  <c r="N93" i="2" l="1"/>
</calcChain>
</file>

<file path=xl/comments1.xml><?xml version="1.0" encoding="utf-8"?>
<comments xmlns="http://schemas.openxmlformats.org/spreadsheetml/2006/main">
  <authors>
    <author>User</author>
    <author>Usuario</author>
  </authors>
  <commentList>
    <comment ref="A6" authorId="0">
      <text>
        <r>
          <rPr>
            <sz val="9"/>
            <color indexed="81"/>
            <rFont val="Tahoma"/>
            <family val="2"/>
          </rPr>
          <t>S.Vte.222 (1)</t>
        </r>
      </text>
    </comment>
    <comment ref="C6" authorId="1">
      <text>
        <r>
          <rPr>
            <b/>
            <sz val="9"/>
            <color indexed="81"/>
            <rFont val="Tahoma"/>
            <family val="2"/>
          </rPr>
          <t>Usuario:</t>
        </r>
        <r>
          <rPr>
            <sz val="9"/>
            <color indexed="81"/>
            <rFont val="Tahoma"/>
            <family val="2"/>
          </rPr>
          <t xml:space="preserve">
349,38+298,30=647,68
</t>
        </r>
      </text>
    </comment>
    <comment ref="E6" authorId="1">
      <text>
        <r>
          <rPr>
            <b/>
            <sz val="9"/>
            <color indexed="81"/>
            <rFont val="Tahoma"/>
            <family val="2"/>
          </rPr>
          <t>Usuario:</t>
        </r>
        <r>
          <rPr>
            <sz val="9"/>
            <color indexed="81"/>
            <rFont val="Tahoma"/>
            <family val="2"/>
          </rPr>
          <t xml:space="preserve">
244,12+159,36+50,41+452,38=906,27
</t>
        </r>
      </text>
    </comment>
    <comment ref="A7" authorId="0">
      <text>
        <r>
          <rPr>
            <sz val="9"/>
            <color indexed="81"/>
            <rFont val="Tahoma"/>
            <family val="2"/>
          </rPr>
          <t>S.Vte, 222 (2)</t>
        </r>
      </text>
    </comment>
    <comment ref="E7" authorId="1">
      <text>
        <r>
          <rPr>
            <b/>
            <sz val="9"/>
            <color indexed="81"/>
            <rFont val="Tahoma"/>
            <family val="2"/>
          </rPr>
          <t>Usuario:</t>
        </r>
        <r>
          <rPr>
            <sz val="9"/>
            <color indexed="81"/>
            <rFont val="Tahoma"/>
            <family val="2"/>
          </rPr>
          <t xml:space="preserve">
259,66+45,22=304,88
</t>
        </r>
      </text>
    </comment>
    <comment ref="A8" authorId="0">
      <text>
        <r>
          <rPr>
            <sz val="9"/>
            <color indexed="81"/>
            <rFont val="Tahoma"/>
            <family val="2"/>
          </rPr>
          <t>Cádiz,77</t>
        </r>
      </text>
    </comment>
    <comment ref="C8" authorId="1">
      <text>
        <r>
          <rPr>
            <b/>
            <sz val="9"/>
            <color indexed="81"/>
            <rFont val="Tahoma"/>
            <family val="2"/>
          </rPr>
          <t>Usuario:</t>
        </r>
        <r>
          <rPr>
            <sz val="9"/>
            <color indexed="81"/>
            <rFont val="Tahoma"/>
            <family val="2"/>
          </rPr>
          <t xml:space="preserve">
90,85+551,70=642,55</t>
        </r>
      </text>
    </comment>
    <comment ref="E11" authorId="1">
      <text>
        <r>
          <rPr>
            <b/>
            <sz val="9"/>
            <color indexed="81"/>
            <rFont val="Tahoma"/>
            <family val="2"/>
          </rPr>
          <t>Usuario:</t>
        </r>
        <r>
          <rPr>
            <sz val="9"/>
            <color indexed="81"/>
            <rFont val="Tahoma"/>
            <family val="2"/>
          </rPr>
          <t xml:space="preserve">
26,26+0,03+0,25=26,54</t>
        </r>
      </text>
    </comment>
    <comment ref="E16" authorId="1">
      <text>
        <r>
          <rPr>
            <b/>
            <sz val="9"/>
            <color indexed="81"/>
            <rFont val="Tahoma"/>
            <family val="2"/>
          </rPr>
          <t>Usuario:</t>
        </r>
        <r>
          <rPr>
            <sz val="9"/>
            <color indexed="81"/>
            <rFont val="Tahoma"/>
            <family val="2"/>
          </rPr>
          <t xml:space="preserve">
32,71-6,45 (abono)= 26,26
</t>
        </r>
      </text>
    </comment>
    <comment ref="F24" authorId="0">
      <text>
        <r>
          <rPr>
            <sz val="9"/>
            <color indexed="81"/>
            <rFont val="Tahoma"/>
            <family val="2"/>
          </rPr>
          <t>Pagado con tarjeta cdto. Se paga a fin de mes</t>
        </r>
      </text>
    </comment>
    <comment ref="F25" authorId="0">
      <text>
        <r>
          <rPr>
            <sz val="9"/>
            <color indexed="81"/>
            <rFont val="Tahoma"/>
            <family val="2"/>
          </rPr>
          <t>Pagado con tarjeta cdto. Se paga a fin de mes</t>
        </r>
      </text>
    </comment>
    <comment ref="F34" authorId="0">
      <text>
        <r>
          <rPr>
            <b/>
            <sz val="9"/>
            <color indexed="81"/>
            <rFont val="Tahoma"/>
            <family val="2"/>
          </rPr>
          <t>User:</t>
        </r>
        <r>
          <rPr>
            <sz val="9"/>
            <color indexed="81"/>
            <rFont val="Tahoma"/>
            <family val="2"/>
          </rPr>
          <t xml:space="preserve">
294,11 </t>
        </r>
      </text>
    </comment>
    <comment ref="E36" authorId="1">
      <text>
        <r>
          <rPr>
            <b/>
            <sz val="9"/>
            <color indexed="81"/>
            <rFont val="Tahoma"/>
            <family val="2"/>
          </rPr>
          <t>Usuario:</t>
        </r>
        <r>
          <rPr>
            <sz val="9"/>
            <color indexed="81"/>
            <rFont val="Tahoma"/>
            <family val="2"/>
          </rPr>
          <t xml:space="preserve">
plaza 416-1t/16
</t>
        </r>
      </text>
    </comment>
    <comment ref="C37" authorId="1">
      <text>
        <r>
          <rPr>
            <sz val="9"/>
            <color indexed="81"/>
            <rFont val="Tahoma"/>
            <family val="2"/>
          </rPr>
          <t>Monitorio por impago-Juzgados-</t>
        </r>
      </text>
    </comment>
    <comment ref="H37" authorId="0">
      <text>
        <r>
          <rPr>
            <b/>
            <sz val="9"/>
            <color indexed="81"/>
            <rFont val="Tahoma"/>
            <family val="2"/>
          </rPr>
          <t>User:</t>
        </r>
        <r>
          <rPr>
            <sz val="9"/>
            <color indexed="81"/>
            <rFont val="Tahoma"/>
            <family val="2"/>
          </rPr>
          <t xml:space="preserve">
Gtos. Abogado y procurador juicio</t>
        </r>
      </text>
    </comment>
    <comment ref="E42" authorId="1">
      <text>
        <r>
          <rPr>
            <b/>
            <sz val="9"/>
            <color indexed="81"/>
            <rFont val="Tahoma"/>
            <family val="2"/>
          </rPr>
          <t>Usuario:</t>
        </r>
        <r>
          <rPr>
            <sz val="9"/>
            <color indexed="81"/>
            <rFont val="Tahoma"/>
            <family val="2"/>
          </rPr>
          <t xml:space="preserve">
31,44+79,03=110,47
(en dos veces por falta de saldo)</t>
        </r>
      </text>
    </comment>
    <comment ref="G46" authorId="0">
      <text>
        <r>
          <rPr>
            <b/>
            <sz val="9"/>
            <color indexed="81"/>
            <rFont val="Tahoma"/>
            <family val="2"/>
          </rPr>
          <t>User:</t>
        </r>
        <r>
          <rPr>
            <sz val="9"/>
            <color indexed="81"/>
            <rFont val="Tahoma"/>
            <family val="2"/>
          </rPr>
          <t xml:space="preserve">
¿¿??  Qué cubre? Hogar, vehículo...?</t>
        </r>
      </text>
    </comment>
    <comment ref="B58" authorId="1">
      <text>
        <r>
          <rPr>
            <b/>
            <sz val="9"/>
            <color indexed="81"/>
            <rFont val="Tahoma"/>
            <family val="2"/>
          </rPr>
          <t>Usuario:</t>
        </r>
        <r>
          <rPr>
            <sz val="9"/>
            <color indexed="81"/>
            <rFont val="Tahoma"/>
            <family val="2"/>
          </rPr>
          <t xml:space="preserve">
50+30+30+49,39+30=189,39
</t>
        </r>
      </text>
    </comment>
    <comment ref="D58" authorId="1">
      <text>
        <r>
          <rPr>
            <b/>
            <sz val="9"/>
            <color indexed="81"/>
            <rFont val="Tahoma"/>
            <family val="2"/>
          </rPr>
          <t>Usuario:</t>
        </r>
        <r>
          <rPr>
            <sz val="9"/>
            <color indexed="81"/>
            <rFont val="Tahoma"/>
            <family val="2"/>
          </rPr>
          <t xml:space="preserve">
30+30=60
</t>
        </r>
      </text>
    </comment>
    <comment ref="E58" authorId="0">
      <text>
        <r>
          <rPr>
            <b/>
            <sz val="9"/>
            <color indexed="81"/>
            <rFont val="Tahoma"/>
            <family val="2"/>
          </rPr>
          <t>User:</t>
        </r>
        <r>
          <rPr>
            <sz val="9"/>
            <color indexed="81"/>
            <rFont val="Tahoma"/>
            <family val="2"/>
          </rPr>
          <t xml:space="preserve">
35,52+18+50+50=153,52€</t>
        </r>
      </text>
    </comment>
    <comment ref="G58" authorId="0">
      <text>
        <r>
          <rPr>
            <b/>
            <sz val="9"/>
            <color indexed="81"/>
            <rFont val="Tahoma"/>
            <family val="2"/>
          </rPr>
          <t>User:</t>
        </r>
        <r>
          <rPr>
            <sz val="9"/>
            <color indexed="81"/>
            <rFont val="Tahoma"/>
            <family val="2"/>
          </rPr>
          <t xml:space="preserve">
Gasolina:30+60+30
Anespi: 20
</t>
        </r>
      </text>
    </comment>
    <comment ref="B59" authorId="1">
      <text>
        <r>
          <rPr>
            <sz val="9"/>
            <color indexed="81"/>
            <rFont val="Tahoma"/>
            <family val="2"/>
          </rPr>
          <t xml:space="preserve">B.King: 16,67
B.King: 9,27
Pizz.Rigavalencia: 35,09
Domino Pizza: 13,50
El Fuero-Cuenca: 30,60
B.King: 8,08
Torre Aibar: 17,16
</t>
        </r>
        <r>
          <rPr>
            <b/>
            <sz val="9"/>
            <color indexed="81"/>
            <rFont val="Tahoma"/>
            <family val="2"/>
          </rPr>
          <t>TOTAL ENERO: 130,37 €</t>
        </r>
      </text>
    </comment>
    <comment ref="C59" authorId="1">
      <text>
        <r>
          <rPr>
            <sz val="9"/>
            <color indexed="81"/>
            <rFont val="Tahoma"/>
            <family val="2"/>
          </rPr>
          <t xml:space="preserve">Gómez Bas: 5,90
Kiseki: 27,72
Davinci Pizzas: 10,90
</t>
        </r>
        <r>
          <rPr>
            <b/>
            <sz val="9"/>
            <color indexed="81"/>
            <rFont val="Tahoma"/>
            <family val="2"/>
          </rPr>
          <t>TOTAL FEBRERO: 44,52€</t>
        </r>
      </text>
    </comment>
    <comment ref="D59" authorId="1">
      <text>
        <r>
          <rPr>
            <sz val="9"/>
            <color indexed="81"/>
            <rFont val="Tahoma"/>
            <family val="2"/>
          </rPr>
          <t xml:space="preserve">Rest.Asiat.Pekin: 29,85
Rest.Bellaui: 48,00
Indian Santa Pola: 28,34 
Fina Peluquería: 10,00
Angar Zapatos: 67,49 
</t>
        </r>
        <r>
          <rPr>
            <b/>
            <sz val="9"/>
            <color indexed="81"/>
            <rFont val="Tahoma"/>
            <family val="2"/>
          </rPr>
          <t>TOTAL MARZO: 183,68€</t>
        </r>
      </text>
    </comment>
    <comment ref="E59" authorId="1">
      <text>
        <r>
          <rPr>
            <sz val="9"/>
            <color indexed="81"/>
            <rFont val="Tahoma"/>
            <family val="2"/>
          </rPr>
          <t xml:space="preserve">TGB: 15,85
Foods and Services: 35,00
Just Eat: 17,00 
</t>
        </r>
        <r>
          <rPr>
            <b/>
            <sz val="9"/>
            <color indexed="81"/>
            <rFont val="Tahoma"/>
            <family val="2"/>
          </rPr>
          <t>TOTAL ABRIL: 67,85€</t>
        </r>
      </text>
    </comment>
    <comment ref="F59" authorId="0">
      <text>
        <r>
          <rPr>
            <sz val="9"/>
            <color indexed="81"/>
            <rFont val="Tahoma"/>
            <family val="2"/>
          </rPr>
          <t>B.King: 16,37€
Asiático Pekin: 20,40€</t>
        </r>
      </text>
    </comment>
    <comment ref="B60" authorId="1">
      <text>
        <r>
          <rPr>
            <sz val="9"/>
            <color indexed="81"/>
            <rFont val="Tahoma"/>
            <family val="2"/>
          </rPr>
          <t xml:space="preserve">Mercadona: 10,18+16,95=27,13
</t>
        </r>
      </text>
    </comment>
    <comment ref="D60" authorId="1">
      <text>
        <r>
          <rPr>
            <b/>
            <sz val="9"/>
            <color indexed="81"/>
            <rFont val="Tahoma"/>
            <family val="2"/>
          </rPr>
          <t>Usuario:</t>
        </r>
        <r>
          <rPr>
            <sz val="9"/>
            <color indexed="81"/>
            <rFont val="Tahoma"/>
            <family val="2"/>
          </rPr>
          <t xml:space="preserve">
Farmacia: 4,95
Farmacia: 1,76
Lidl: 61,51
TOTAL: 68,22 €
</t>
        </r>
      </text>
    </comment>
    <comment ref="F60" authorId="0">
      <text>
        <r>
          <rPr>
            <sz val="9"/>
            <color indexed="81"/>
            <rFont val="Tahoma"/>
            <family val="2"/>
          </rPr>
          <t xml:space="preserve">
Amazon: 20,51</t>
        </r>
      </text>
    </comment>
    <comment ref="E61" authorId="1">
      <text>
        <r>
          <rPr>
            <b/>
            <sz val="9"/>
            <color indexed="81"/>
            <rFont val="Tahoma"/>
            <family val="2"/>
          </rPr>
          <t>Usuario:</t>
        </r>
        <r>
          <rPr>
            <sz val="9"/>
            <color indexed="81"/>
            <rFont val="Tahoma"/>
            <family val="2"/>
          </rPr>
          <t xml:space="preserve">
Comisión Apertura Línea Crédito
</t>
        </r>
      </text>
    </comment>
    <comment ref="G61" authorId="0">
      <text>
        <r>
          <rPr>
            <b/>
            <sz val="9"/>
            <color indexed="81"/>
            <rFont val="Tahoma"/>
            <family val="2"/>
          </rPr>
          <t>User:</t>
        </r>
        <r>
          <rPr>
            <sz val="9"/>
            <color indexed="81"/>
            <rFont val="Tahoma"/>
            <family val="2"/>
          </rPr>
          <t xml:space="preserve">
0,40+8,68</t>
        </r>
      </text>
    </comment>
    <comment ref="B62" authorId="1">
      <text>
        <r>
          <rPr>
            <sz val="9"/>
            <color indexed="81"/>
            <rFont val="Tahoma"/>
            <family val="2"/>
          </rPr>
          <t>Bricolaje Masanassa: 25,54+17,03= 42,57 €</t>
        </r>
      </text>
    </comment>
    <comment ref="C63" authorId="1">
      <text>
        <r>
          <rPr>
            <sz val="9"/>
            <color indexed="81"/>
            <rFont val="Tahoma"/>
            <family val="2"/>
          </rPr>
          <t>IVA 4T/2015-CARLOS PARDO</t>
        </r>
      </text>
    </comment>
    <comment ref="E65" authorId="1">
      <text>
        <r>
          <rPr>
            <b/>
            <sz val="9"/>
            <color indexed="81"/>
            <rFont val="Tahoma"/>
            <family val="2"/>
          </rPr>
          <t>Usuario:</t>
        </r>
        <r>
          <rPr>
            <sz val="9"/>
            <color indexed="81"/>
            <rFont val="Tahoma"/>
            <family val="2"/>
          </rPr>
          <t xml:space="preserve">
Victoria Aguilar.Fra. 06</t>
        </r>
      </text>
    </comment>
    <comment ref="B72" authorId="1">
      <text>
        <r>
          <rPr>
            <b/>
            <sz val="9"/>
            <color indexed="81"/>
            <rFont val="Tahoma"/>
            <family val="2"/>
          </rPr>
          <t>Usuario:</t>
        </r>
        <r>
          <rPr>
            <sz val="9"/>
            <color indexed="81"/>
            <rFont val="Tahoma"/>
            <family val="2"/>
          </rPr>
          <t xml:space="preserve">
J.M.Espejo-Fra.407-</t>
        </r>
      </text>
    </comment>
    <comment ref="B73" authorId="1">
      <text>
        <r>
          <rPr>
            <b/>
            <sz val="9"/>
            <color indexed="81"/>
            <rFont val="Tahoma"/>
            <family val="2"/>
          </rPr>
          <t>Usuario:</t>
        </r>
        <r>
          <rPr>
            <sz val="9"/>
            <color indexed="81"/>
            <rFont val="Tahoma"/>
            <family val="2"/>
          </rPr>
          <t xml:space="preserve">
Renovación línea crédito
</t>
        </r>
      </text>
    </comment>
    <comment ref="D73" authorId="1">
      <text>
        <r>
          <rPr>
            <b/>
            <sz val="9"/>
            <color indexed="81"/>
            <rFont val="Tahoma"/>
            <family val="2"/>
          </rPr>
          <t>Usuario:</t>
        </r>
        <r>
          <rPr>
            <sz val="9"/>
            <color indexed="81"/>
            <rFont val="Tahoma"/>
            <family val="2"/>
          </rPr>
          <t xml:space="preserve">
4,38 (inst.línea cdto.) + 1,50 (comisión cajero)
</t>
        </r>
      </text>
    </comment>
    <comment ref="F73" authorId="0">
      <text>
        <r>
          <rPr>
            <sz val="9"/>
            <color indexed="81"/>
            <rFont val="Tahoma"/>
            <family val="2"/>
          </rPr>
          <t>Ints.Línea Cdto.</t>
        </r>
      </text>
    </comment>
    <comment ref="G73" authorId="0">
      <text>
        <r>
          <rPr>
            <sz val="9"/>
            <color indexed="81"/>
            <rFont val="Tahoma"/>
            <family val="2"/>
          </rPr>
          <t>Ints.Línea Cdto.</t>
        </r>
      </text>
    </comment>
    <comment ref="C75" authorId="1">
      <text>
        <r>
          <rPr>
            <b/>
            <sz val="9"/>
            <color indexed="81"/>
            <rFont val="Tahoma"/>
            <family val="2"/>
          </rPr>
          <t>Usuario:</t>
        </r>
        <r>
          <rPr>
            <sz val="9"/>
            <color indexed="81"/>
            <rFont val="Tahoma"/>
            <family val="2"/>
          </rPr>
          <t xml:space="preserve">
LIDL: 29,57 €
MCD Burjasot: 8,40 €
Farmacia: 17,55 €
</t>
        </r>
        <r>
          <rPr>
            <b/>
            <sz val="9"/>
            <color indexed="81"/>
            <rFont val="Tahoma"/>
            <family val="2"/>
          </rPr>
          <t>Total: 55,22 €</t>
        </r>
      </text>
    </comment>
    <comment ref="E75" authorId="1">
      <text>
        <r>
          <rPr>
            <sz val="11"/>
            <color theme="1"/>
            <rFont val="Calibri"/>
            <family val="2"/>
            <scheme val="minor"/>
          </rPr>
          <t xml:space="preserve">Mercadona: 8,41
Mercadona: 104,13 
ITUNES: 3,98
Mercadona: 20,11
Total: 136,63€
</t>
        </r>
      </text>
    </comment>
    <comment ref="F75" authorId="0">
      <text>
        <r>
          <rPr>
            <sz val="9"/>
            <color indexed="81"/>
            <rFont val="Tahoma"/>
            <family val="2"/>
          </rPr>
          <t>Cortes Valencia ES: 17,60€
Parcent Vcia: 2,85
Maksu España: 1,45 €+0,80+1,00          
Amazon: 126,00+11,99€
= 161,69€</t>
        </r>
      </text>
    </comment>
    <comment ref="G75" authorId="0">
      <text>
        <r>
          <rPr>
            <sz val="9"/>
            <color indexed="81"/>
            <rFont val="Tahoma"/>
            <family val="2"/>
          </rPr>
          <t xml:space="preserve">
Maksu: 1,15+1,00+1,35+0,80+1,15= 5,45€
Amazon: 7,20+11,99= 19,19€  
</t>
        </r>
      </text>
    </comment>
    <comment ref="H75" authorId="0">
      <text>
        <r>
          <rPr>
            <b/>
            <sz val="9"/>
            <color indexed="81"/>
            <rFont val="Tahoma"/>
            <family val="2"/>
          </rPr>
          <t>User:</t>
        </r>
        <r>
          <rPr>
            <sz val="9"/>
            <color indexed="81"/>
            <rFont val="Tahoma"/>
            <family val="2"/>
          </rPr>
          <t xml:space="preserve">
Maksu: 0,40+0,80</t>
        </r>
      </text>
    </comment>
    <comment ref="D76" authorId="1">
      <text>
        <r>
          <rPr>
            <b/>
            <sz val="9"/>
            <color indexed="81"/>
            <rFont val="Tahoma"/>
            <family val="2"/>
          </rPr>
          <t>Usuario:</t>
        </r>
        <r>
          <rPr>
            <sz val="9"/>
            <color indexed="81"/>
            <rFont val="Tahoma"/>
            <family val="2"/>
          </rPr>
          <t xml:space="preserve">
28,97+8,97+23,70=61,67 €
</t>
        </r>
      </text>
    </comment>
    <comment ref="E76" authorId="1">
      <text>
        <r>
          <rPr>
            <b/>
            <sz val="9"/>
            <color indexed="81"/>
            <rFont val="Tahoma"/>
            <family val="2"/>
          </rPr>
          <t>Usuario:</t>
        </r>
        <r>
          <rPr>
            <sz val="9"/>
            <color indexed="81"/>
            <rFont val="Tahoma"/>
            <family val="2"/>
          </rPr>
          <t xml:space="preserve">
3,42+120,64+6,18=130,24
</t>
        </r>
      </text>
    </comment>
    <comment ref="G76" authorId="0">
      <text>
        <r>
          <rPr>
            <b/>
            <sz val="9"/>
            <color indexed="81"/>
            <rFont val="Tahoma"/>
            <family val="2"/>
          </rPr>
          <t>User:</t>
        </r>
        <r>
          <rPr>
            <sz val="9"/>
            <color indexed="81"/>
            <rFont val="Tahoma"/>
            <family val="2"/>
          </rPr>
          <t xml:space="preserve">
Paypal: 36,73+40,10= 76,83€</t>
        </r>
      </text>
    </comment>
    <comment ref="D77" authorId="1">
      <text>
        <r>
          <rPr>
            <b/>
            <sz val="9"/>
            <color indexed="81"/>
            <rFont val="Tahoma"/>
            <family val="2"/>
          </rPr>
          <t>Usuario:</t>
        </r>
        <r>
          <rPr>
            <sz val="9"/>
            <color indexed="81"/>
            <rFont val="Tahoma"/>
            <family val="2"/>
          </rPr>
          <t xml:space="preserve">
30+30</t>
        </r>
      </text>
    </comment>
    <comment ref="F77" authorId="0">
      <text>
        <r>
          <rPr>
            <sz val="9"/>
            <color indexed="81"/>
            <rFont val="Tahoma"/>
            <family val="2"/>
          </rPr>
          <t>Autopista: 13,60+13,60=27,20€
Gasolina: 60</t>
        </r>
      </text>
    </comment>
    <comment ref="G77" authorId="0">
      <text>
        <r>
          <rPr>
            <b/>
            <sz val="9"/>
            <color indexed="81"/>
            <rFont val="Tahoma"/>
            <family val="2"/>
          </rPr>
          <t>User:</t>
        </r>
        <r>
          <rPr>
            <sz val="9"/>
            <color indexed="81"/>
            <rFont val="Tahoma"/>
            <family val="2"/>
          </rPr>
          <t xml:space="preserve">
Autopista: 5,15+3,90+13,60+12,55=35,20€
Gasolina: 20€
Ciralsa: 2,95€</t>
        </r>
      </text>
    </comment>
    <comment ref="H77" authorId="0">
      <text>
        <r>
          <rPr>
            <b/>
            <sz val="9"/>
            <color indexed="81"/>
            <rFont val="Tahoma"/>
            <family val="2"/>
          </rPr>
          <t>User:</t>
        </r>
        <r>
          <rPr>
            <sz val="9"/>
            <color indexed="81"/>
            <rFont val="Tahoma"/>
            <family val="2"/>
          </rPr>
          <t xml:space="preserve">
60+40</t>
        </r>
      </text>
    </comment>
    <comment ref="C81" authorId="0">
      <text>
        <r>
          <rPr>
            <b/>
            <sz val="9"/>
            <color indexed="81"/>
            <rFont val="Tahoma"/>
            <family val="2"/>
          </rPr>
          <t>User:</t>
        </r>
        <r>
          <rPr>
            <sz val="9"/>
            <color indexed="81"/>
            <rFont val="Tahoma"/>
            <family val="2"/>
          </rPr>
          <t xml:space="preserve">
IVA TRAZIA 4t/2015
</t>
        </r>
      </text>
    </comment>
    <comment ref="B87" authorId="1">
      <text>
        <r>
          <rPr>
            <b/>
            <sz val="9"/>
            <color indexed="81"/>
            <rFont val="Tahoma"/>
            <family val="2"/>
          </rPr>
          <t>Usuario:</t>
        </r>
        <r>
          <rPr>
            <sz val="9"/>
            <color indexed="81"/>
            <rFont val="Tahoma"/>
            <family val="2"/>
          </rPr>
          <t xml:space="preserve">
87,13+45,38+45,38+45,38=223,27
</t>
        </r>
      </text>
    </comment>
    <comment ref="C87" authorId="1">
      <text>
        <r>
          <rPr>
            <sz val="9"/>
            <color indexed="81"/>
            <rFont val="Tahoma"/>
            <family val="2"/>
          </rPr>
          <t xml:space="preserve">9,08+45,38+9,08+9,08=72,62
</t>
        </r>
      </text>
    </comment>
    <comment ref="D87" authorId="1">
      <text>
        <r>
          <rPr>
            <b/>
            <sz val="9"/>
            <color indexed="81"/>
            <rFont val="Tahoma"/>
            <family val="2"/>
          </rPr>
          <t>Usuario:</t>
        </r>
        <r>
          <rPr>
            <sz val="9"/>
            <color indexed="81"/>
            <rFont val="Tahoma"/>
            <family val="2"/>
          </rPr>
          <t xml:space="preserve">
9,08+9,08+9,08+87,13+87,13+60,50=262,00</t>
        </r>
      </text>
    </comment>
    <comment ref="E87" authorId="0">
      <text>
        <r>
          <rPr>
            <sz val="9"/>
            <color indexed="81"/>
            <rFont val="Tahoma"/>
            <family val="2"/>
          </rPr>
          <t>45,38+226,88+209,56=481,82</t>
        </r>
      </text>
    </comment>
    <comment ref="F87" authorId="0">
      <text>
        <r>
          <rPr>
            <sz val="9"/>
            <color indexed="81"/>
            <rFont val="Tahoma"/>
            <family val="2"/>
          </rPr>
          <t>110,73+87,13=197,86</t>
        </r>
      </text>
    </comment>
    <comment ref="G87" authorId="0">
      <text>
        <r>
          <rPr>
            <sz val="9"/>
            <color indexed="81"/>
            <rFont val="Tahoma"/>
            <family val="2"/>
          </rPr>
          <t>81,68+45,38+9,08+123,43+87,13+60,50+87,13+122,70+96,21+159,14+154,29+45,38+87,13+123,43+45,38=1.327,99€</t>
        </r>
      </text>
    </comment>
    <comment ref="H87" authorId="0">
      <text>
        <r>
          <rPr>
            <sz val="9"/>
            <color indexed="81"/>
            <rFont val="Tahoma"/>
            <family val="2"/>
          </rPr>
          <t xml:space="preserve">
45,38+</t>
        </r>
      </text>
    </comment>
    <comment ref="A89" authorId="0">
      <text>
        <r>
          <rPr>
            <sz val="9"/>
            <color indexed="81"/>
            <rFont val="Tahoma"/>
            <family val="2"/>
          </rPr>
          <t>Pago día 5</t>
        </r>
      </text>
    </comment>
    <comment ref="F90" authorId="0">
      <text>
        <r>
          <rPr>
            <sz val="9"/>
            <color indexed="81"/>
            <rFont val="Tahoma"/>
            <family val="2"/>
          </rPr>
          <t>Airbnb: 433€</t>
        </r>
      </text>
    </comment>
    <comment ref="G90" authorId="0">
      <text>
        <r>
          <rPr>
            <sz val="9"/>
            <color indexed="81"/>
            <rFont val="Tahoma"/>
            <family val="2"/>
          </rPr>
          <t>IBIS Cádiz 77 y S.Vte 222 (2)</t>
        </r>
      </text>
    </comment>
    <comment ref="G91" authorId="0">
      <text>
        <r>
          <rPr>
            <b/>
            <sz val="9"/>
            <color indexed="81"/>
            <rFont val="Tahoma"/>
            <family val="2"/>
          </rPr>
          <t>User:</t>
        </r>
        <r>
          <rPr>
            <sz val="9"/>
            <color indexed="81"/>
            <rFont val="Tahoma"/>
            <family val="2"/>
          </rPr>
          <t xml:space="preserve">
Nómina Mayo Mar
</t>
        </r>
      </text>
    </comment>
    <comment ref="H91" authorId="0">
      <text>
        <r>
          <rPr>
            <sz val="9"/>
            <color indexed="81"/>
            <rFont val="Tahoma"/>
            <family val="2"/>
          </rPr>
          <t>junio</t>
        </r>
      </text>
    </comment>
    <comment ref="B101" authorId="0">
      <text>
        <r>
          <rPr>
            <sz val="9"/>
            <color indexed="81"/>
            <rFont val="Tahoma"/>
            <family val="2"/>
          </rPr>
          <t>150+150</t>
        </r>
      </text>
    </comment>
    <comment ref="D101" authorId="0">
      <text>
        <r>
          <rPr>
            <sz val="9"/>
            <color indexed="81"/>
            <rFont val="Tahoma"/>
            <family val="2"/>
          </rPr>
          <t xml:space="preserve">Servei Catalá
</t>
        </r>
      </text>
    </comment>
    <comment ref="G101" authorId="0">
      <text>
        <r>
          <rPr>
            <b/>
            <sz val="9"/>
            <color indexed="81"/>
            <rFont val="Tahoma"/>
            <family val="2"/>
          </rPr>
          <t>User:</t>
        </r>
        <r>
          <rPr>
            <sz val="9"/>
            <color indexed="81"/>
            <rFont val="Tahoma"/>
            <family val="2"/>
          </rPr>
          <t xml:space="preserve">
82,50+82,50=165,00€</t>
        </r>
      </text>
    </comment>
    <comment ref="A119" authorId="0">
      <text>
        <r>
          <rPr>
            <sz val="9"/>
            <color indexed="81"/>
            <rFont val="Tahoma"/>
            <family val="2"/>
          </rPr>
          <t>Arquia (Carlos Pardo)</t>
        </r>
      </text>
    </comment>
    <comment ref="A120" authorId="0">
      <text>
        <r>
          <rPr>
            <sz val="9"/>
            <color indexed="81"/>
            <rFont val="Tahoma"/>
            <family val="2"/>
          </rPr>
          <t>Arquia hipotecas</t>
        </r>
      </text>
    </comment>
    <comment ref="A121" authorId="0">
      <text>
        <r>
          <rPr>
            <sz val="9"/>
            <color indexed="81"/>
            <rFont val="Tahoma"/>
            <family val="2"/>
          </rPr>
          <t>Arquia</t>
        </r>
      </text>
    </comment>
    <comment ref="A122" authorId="0">
      <text>
        <r>
          <rPr>
            <sz val="9"/>
            <color indexed="81"/>
            <rFont val="Tahoma"/>
            <family val="2"/>
          </rPr>
          <t>ING</t>
        </r>
      </text>
    </comment>
    <comment ref="A123" authorId="0">
      <text>
        <r>
          <rPr>
            <sz val="9"/>
            <color indexed="81"/>
            <rFont val="Tahoma"/>
            <family val="2"/>
          </rPr>
          <t>ING</t>
        </r>
      </text>
    </comment>
    <comment ref="A125" authorId="0">
      <text>
        <r>
          <rPr>
            <sz val="9"/>
            <color indexed="81"/>
            <rFont val="Tahoma"/>
            <family val="2"/>
          </rPr>
          <t>ING</t>
        </r>
      </text>
    </comment>
    <comment ref="A126" authorId="0">
      <text>
        <r>
          <rPr>
            <sz val="9"/>
            <color indexed="81"/>
            <rFont val="Tahoma"/>
            <family val="2"/>
          </rPr>
          <t>ING</t>
        </r>
      </text>
    </comment>
  </commentList>
</comments>
</file>

<file path=xl/comments2.xml><?xml version="1.0" encoding="utf-8"?>
<comments xmlns="http://schemas.openxmlformats.org/spreadsheetml/2006/main">
  <authors>
    <author>Admin</author>
    <author>JOSE MANUEL</author>
    <author>equipo</author>
    <author>robertocm</author>
    <author>User</author>
  </authors>
  <commentList>
    <comment ref="A2" authorId="0">
      <text>
        <r>
          <rPr>
            <sz val="10"/>
            <color indexed="81"/>
            <rFont val="Tahoma"/>
            <family val="2"/>
          </rPr>
          <t>Esta fecha determina la asignación a un trimestre. Por ejemplo, una factura de fecha 31/3 que se registra (contabiliza) el 1/4 iría a las declaraciones del 2T.</t>
        </r>
      </text>
    </comment>
    <comment ref="B2" authorId="0">
      <text>
        <r>
          <rPr>
            <b/>
            <sz val="8"/>
            <color indexed="81"/>
            <rFont val="Tahoma"/>
            <family val="2"/>
          </rPr>
          <t>La que figura en la factura impresa</t>
        </r>
      </text>
    </comment>
    <comment ref="E2" authorId="1">
      <text>
        <r>
          <rPr>
            <b/>
            <sz val="10"/>
            <color indexed="81"/>
            <rFont val="Tahoma"/>
            <family val="2"/>
          </rPr>
          <t>José Manuel ("Jose COEV"):</t>
        </r>
        <r>
          <rPr>
            <sz val="10"/>
            <color indexed="81"/>
            <rFont val="Tahoma"/>
            <family val="2"/>
          </rPr>
          <t xml:space="preserve">
"He añadido una validación con todos los clientes que se van incorporando en la hoja CLIENTES."
----------------
Recomendable para adaptar a lo que pide el Modelo 347: “se consignará el primer apellido, el segundo apellido y el nombre completo, en este mismo orden”.
-----------
</t>
        </r>
        <r>
          <rPr>
            <b/>
            <sz val="10"/>
            <color indexed="81"/>
            <rFont val="Tahoma"/>
            <family val="2"/>
          </rPr>
          <t>Ctl+Mayúsc+C</t>
        </r>
        <r>
          <rPr>
            <sz val="10"/>
            <color indexed="81"/>
            <rFont val="Tahoma"/>
            <family val="2"/>
          </rPr>
          <t xml:space="preserve">
Dar de alta cliente actual, para facilitar posterior introducción del mismo.
Esta macro pasa Nombre y NIF a hoja CLIENTES.
Faltaría cubrir Provincia (columna C), sólo relevante en el caso de que este cliente deba ir al Modelo 347.</t>
        </r>
      </text>
    </comment>
    <comment ref="F2" authorId="0">
      <text>
        <r>
          <rPr>
            <b/>
            <sz val="8"/>
            <color indexed="81"/>
            <rFont val="Tahoma"/>
            <family val="2"/>
          </rPr>
          <t>Aclaración: En caso de ingresos de una mutua por baja laboral, estos no se deben tener en cuenta para las declaraciones trimestrales (por tanto no introducirlos aquí como si fuese otro ingreso de la actividad). Estos cobros no se deben contabilizar para nada a efectos de las declaraciones trimestrales del 130. Son “rendimientos del trabajo”, por tanto, sólo aparecen en la declaración anual de IRPF en el apartado correspondiente a rendimientos del trabajo.
Por otra parte, en caso de baja laboral, sí se siguen pagando las cuotas de seguro autónomo. Estas sí que hay que contabilizarlas en la plantilla para las declaraciones trimestrales del modelo 130.</t>
        </r>
      </text>
    </comment>
    <comment ref="H2" authorId="2">
      <text>
        <r>
          <rPr>
            <sz val="9"/>
            <color indexed="81"/>
            <rFont val="Tahoma"/>
            <family val="2"/>
          </rPr>
          <t xml:space="preserve">Esto sólo para quienes deban aplicar el recargo de equivalencia en sus facturas </t>
        </r>
        <r>
          <rPr>
            <b/>
            <sz val="9"/>
            <color indexed="81"/>
            <rFont val="Tahoma"/>
            <family val="2"/>
          </rPr>
          <t>emitidas</t>
        </r>
        <r>
          <rPr>
            <sz val="9"/>
            <color indexed="81"/>
            <rFont val="Tahoma"/>
            <family val="2"/>
          </rPr>
          <t xml:space="preserve">. Normalmente, esto sucede cuando </t>
        </r>
        <r>
          <rPr>
            <b/>
            <sz val="9"/>
            <color indexed="81"/>
            <rFont val="Tahoma"/>
            <family val="2"/>
          </rPr>
          <t>se vende a comerciantes</t>
        </r>
        <r>
          <rPr>
            <sz val="9"/>
            <color indexed="81"/>
            <rFont val="Tahoma"/>
            <family val="2"/>
          </rPr>
          <t xml:space="preserve"> minoristas.</t>
        </r>
      </text>
    </comment>
    <comment ref="J2" authorId="2">
      <text>
        <r>
          <rPr>
            <sz val="9"/>
            <color indexed="81"/>
            <rFont val="Tahoma"/>
            <family val="2"/>
          </rPr>
          <t xml:space="preserve">Esto sólo para quienes deban aplicar el recargo de equivalencia en sus facturas </t>
        </r>
        <r>
          <rPr>
            <b/>
            <sz val="9"/>
            <color indexed="81"/>
            <rFont val="Tahoma"/>
            <family val="2"/>
          </rPr>
          <t>emitidas</t>
        </r>
        <r>
          <rPr>
            <sz val="9"/>
            <color indexed="81"/>
            <rFont val="Tahoma"/>
            <family val="2"/>
          </rPr>
          <t xml:space="preserve">. Normalmente, esto sucede cuando </t>
        </r>
        <r>
          <rPr>
            <b/>
            <sz val="9"/>
            <color indexed="81"/>
            <rFont val="Tahoma"/>
            <family val="2"/>
          </rPr>
          <t>se vende a comerciantes</t>
        </r>
        <r>
          <rPr>
            <sz val="9"/>
            <color indexed="81"/>
            <rFont val="Tahoma"/>
            <family val="2"/>
          </rPr>
          <t xml:space="preserve"> minoristas.</t>
        </r>
      </text>
    </comment>
    <comment ref="K2" authorId="3">
      <text>
        <r>
          <rPr>
            <b/>
            <sz val="9"/>
            <color indexed="81"/>
            <rFont val="Tahoma"/>
            <family val="2"/>
          </rPr>
          <t xml:space="preserve">Doble clic en la celda correspondiente
</t>
        </r>
        <r>
          <rPr>
            <sz val="9"/>
            <color indexed="81"/>
            <rFont val="Tahoma"/>
            <family val="2"/>
          </rPr>
          <t xml:space="preserve">PARA CALCULAR RETENCIÓN SI ES APLICABLE.
SI EN LA FACTURA DEBEMOS APLICAR RETENCIÓN (POR SER EL CLIENTE UNA EMPRESA) ENTONCES:
</t>
        </r>
        <r>
          <rPr>
            <b/>
            <sz val="9"/>
            <color indexed="81"/>
            <rFont val="Tahoma"/>
            <family val="2"/>
          </rPr>
          <t xml:space="preserve">Doble clic </t>
        </r>
        <r>
          <rPr>
            <sz val="9"/>
            <color indexed="81"/>
            <rFont val="Tahoma"/>
            <family val="2"/>
          </rPr>
          <t>ejecuta una macro que escribe en esta celda una fórmula de este tipo:
=REDONDEAR(F__*0,21;2)
donde "__" es el número de fila
En general, la retención de profesionales es del 21%
Para que funcione las macros deben estar activadas. Consultar "nivel de seguridad en macros"</t>
        </r>
      </text>
    </comment>
    <comment ref="L2" authorId="2">
      <text>
        <r>
          <rPr>
            <sz val="9"/>
            <color indexed="81"/>
            <rFont val="Tahoma"/>
            <family val="2"/>
          </rPr>
          <t>En el caso de que una misma factura tenga dos o más tipos de iva (por ejemplo, en alimentación al azucar se aplica el tipo reducido, mientras que al vino se le aplica el tipo general). Sugiero registrar la factura en dos o más líneas. Cada línea agrupa los conceptos con igual tipo de iva.</t>
        </r>
      </text>
    </comment>
    <comment ref="A3" authorId="2">
      <text>
        <r>
          <rPr>
            <sz val="9"/>
            <color indexed="81"/>
            <rFont val="Tahoma"/>
            <family val="2"/>
          </rPr>
          <t>Separar con guiones. Por ejemlo: 1-1-2012</t>
        </r>
      </text>
    </comment>
    <comment ref="D3" authorId="3">
      <text>
        <r>
          <rPr>
            <sz val="9"/>
            <color indexed="81"/>
            <rFont val="Tahoma"/>
            <family val="2"/>
          </rPr>
          <t>LETRA EN MAYÚSCULAS, "TODO SEGUIDO" SIN GUIONES DE SEPARACIÓN</t>
        </r>
      </text>
    </comment>
    <comment ref="E3" authorId="4">
      <text>
        <r>
          <rPr>
            <sz val="9"/>
            <color indexed="81"/>
            <rFont val="Tahoma"/>
            <family val="2"/>
          </rPr>
          <t>Maderas, 67</t>
        </r>
      </text>
    </comment>
    <comment ref="G3" authorId="2">
      <text>
        <r>
          <rPr>
            <sz val="10"/>
            <color indexed="81"/>
            <rFont val="Tahoma"/>
            <family val="2"/>
          </rPr>
          <t>Cantidad a modo de ejemplo</t>
        </r>
      </text>
    </comment>
    <comment ref="H3" authorId="2">
      <text>
        <r>
          <rPr>
            <sz val="9"/>
            <color indexed="81"/>
            <rFont val="Tahoma"/>
            <family val="2"/>
          </rPr>
          <t xml:space="preserve">Esto sólo para quienes deban aplicar el recargo de equivalencia en sus facturas </t>
        </r>
        <r>
          <rPr>
            <b/>
            <sz val="9"/>
            <color indexed="81"/>
            <rFont val="Tahoma"/>
            <family val="2"/>
          </rPr>
          <t>emitidas</t>
        </r>
        <r>
          <rPr>
            <sz val="9"/>
            <color indexed="81"/>
            <rFont val="Tahoma"/>
            <family val="2"/>
          </rPr>
          <t xml:space="preserve">. Normalmente, esto sucede cuando </t>
        </r>
        <r>
          <rPr>
            <b/>
            <sz val="9"/>
            <color indexed="81"/>
            <rFont val="Tahoma"/>
            <family val="2"/>
          </rPr>
          <t>se vende a comerciantes</t>
        </r>
        <r>
          <rPr>
            <sz val="9"/>
            <color indexed="81"/>
            <rFont val="Tahoma"/>
            <family val="2"/>
          </rPr>
          <t xml:space="preserve"> minoristas.</t>
        </r>
      </text>
    </comment>
    <comment ref="J3" authorId="2">
      <text>
        <r>
          <rPr>
            <sz val="9"/>
            <color indexed="81"/>
            <rFont val="Tahoma"/>
            <family val="2"/>
          </rPr>
          <t xml:space="preserve">Esto sólo para quienes deban aplicar el recargo de equivalencia en sus facturas </t>
        </r>
        <r>
          <rPr>
            <b/>
            <sz val="9"/>
            <color indexed="81"/>
            <rFont val="Tahoma"/>
            <family val="2"/>
          </rPr>
          <t>emitidas</t>
        </r>
        <r>
          <rPr>
            <sz val="9"/>
            <color indexed="81"/>
            <rFont val="Tahoma"/>
            <family val="2"/>
          </rPr>
          <t xml:space="preserve">. Normalmente, esto sucede cuando </t>
        </r>
        <r>
          <rPr>
            <b/>
            <sz val="9"/>
            <color indexed="81"/>
            <rFont val="Tahoma"/>
            <family val="2"/>
          </rPr>
          <t>se vende a comerciantes</t>
        </r>
        <r>
          <rPr>
            <sz val="9"/>
            <color indexed="81"/>
            <rFont val="Tahoma"/>
            <family val="2"/>
          </rPr>
          <t xml:space="preserve"> minoristas.</t>
        </r>
      </text>
    </comment>
    <comment ref="K3" authorId="3">
      <text>
        <r>
          <rPr>
            <b/>
            <sz val="9"/>
            <color indexed="81"/>
            <rFont val="Tahoma"/>
            <family val="2"/>
          </rPr>
          <t xml:space="preserve">Doble clic en la celda correspondiente
</t>
        </r>
        <r>
          <rPr>
            <sz val="9"/>
            <color indexed="81"/>
            <rFont val="Tahoma"/>
            <family val="2"/>
          </rPr>
          <t xml:space="preserve">PARA CALCULAR RETENCIÓN SI ES APLICABLE.
SI EN LA FACTURA DEBEMOS APLICAR RETENCIÓN (POR SER EL CLIENTE UNA EMPRESA) ENTONCES:
</t>
        </r>
        <r>
          <rPr>
            <b/>
            <sz val="9"/>
            <color indexed="81"/>
            <rFont val="Tahoma"/>
            <family val="2"/>
          </rPr>
          <t xml:space="preserve">Doble clic </t>
        </r>
        <r>
          <rPr>
            <sz val="9"/>
            <color indexed="81"/>
            <rFont val="Tahoma"/>
            <family val="2"/>
          </rPr>
          <t>ejecuta una macro que escribe en esta celda una fórmula de este tipo:
=REDONDEAR(F__*0,21;2)
donde "__" es el número de fila
En general, la retención de profesionales es del 21%
Para que funcione las macros deben estar activadas. Consultar "nivel de seguridad en macros"</t>
        </r>
      </text>
    </comment>
    <comment ref="A4" authorId="2">
      <text>
        <r>
          <rPr>
            <sz val="9"/>
            <color indexed="81"/>
            <rFont val="Tahoma"/>
            <family val="2"/>
          </rPr>
          <t>Separar con guiones. Por ejemlo: 1-1-2012</t>
        </r>
      </text>
    </comment>
    <comment ref="D4" authorId="3">
      <text>
        <r>
          <rPr>
            <sz val="9"/>
            <color indexed="81"/>
            <rFont val="Tahoma"/>
            <family val="2"/>
          </rPr>
          <t>LETRA EN MAYÚSCULAS, "TODO SEGUIDO" SIN GUIONES DE SEPARACIÓN</t>
        </r>
      </text>
    </comment>
    <comment ref="E4" authorId="4">
      <text>
        <r>
          <rPr>
            <sz val="9"/>
            <color indexed="81"/>
            <rFont val="Tahoma"/>
            <family val="2"/>
          </rPr>
          <t>Av.Mar, 31</t>
        </r>
      </text>
    </comment>
    <comment ref="G4" authorId="2">
      <text>
        <r>
          <rPr>
            <sz val="10"/>
            <color indexed="81"/>
            <rFont val="Tahoma"/>
            <family val="2"/>
          </rPr>
          <t>Cantidad a modo de ejemplo</t>
        </r>
      </text>
    </comment>
    <comment ref="K4" authorId="3">
      <text>
        <r>
          <rPr>
            <b/>
            <sz val="9"/>
            <color indexed="81"/>
            <rFont val="Tahoma"/>
            <family val="2"/>
          </rPr>
          <t xml:space="preserve">Doble clic en la celda correspondiente
</t>
        </r>
        <r>
          <rPr>
            <sz val="9"/>
            <color indexed="81"/>
            <rFont val="Tahoma"/>
            <family val="2"/>
          </rPr>
          <t xml:space="preserve">PARA CALCULAR RETENCIÓN SI ES APLICABLE.
SI EN LA FACTURA DEBEMOS APLICAR RETENCIÓN (POR SER EL CLIENTE UNA EMPRESA) ENTONCES:
</t>
        </r>
        <r>
          <rPr>
            <b/>
            <sz val="9"/>
            <color indexed="81"/>
            <rFont val="Tahoma"/>
            <family val="2"/>
          </rPr>
          <t xml:space="preserve">Doble clic </t>
        </r>
        <r>
          <rPr>
            <sz val="9"/>
            <color indexed="81"/>
            <rFont val="Tahoma"/>
            <family val="2"/>
          </rPr>
          <t>ejecuta una macro que escribe en esta celda una fórmula de este tipo:
=REDONDEAR(F__*0,21;2)
donde "__" es el número de fila
En general, la retención de profesionales es del 21%
Para que funcione las macros deben estar activadas. Consultar "nivel de seguridad en macros"</t>
        </r>
      </text>
    </comment>
    <comment ref="A5" authorId="2">
      <text>
        <r>
          <rPr>
            <sz val="9"/>
            <color indexed="81"/>
            <rFont val="Tahoma"/>
            <family val="2"/>
          </rPr>
          <t>Separar con guiones. Por ejemlo: 1-1-2012</t>
        </r>
      </text>
    </comment>
    <comment ref="D5" authorId="3">
      <text>
        <r>
          <rPr>
            <sz val="9"/>
            <color indexed="81"/>
            <rFont val="Tahoma"/>
            <family val="2"/>
          </rPr>
          <t>LETRA EN MAYÚSCULAS, "TODO SEGUIDO" SIN GUIONES DE SEPARACIÓN</t>
        </r>
      </text>
    </comment>
    <comment ref="E5" authorId="4">
      <text>
        <r>
          <rPr>
            <sz val="9"/>
            <color indexed="81"/>
            <rFont val="Tahoma"/>
            <family val="2"/>
          </rPr>
          <t>Granada, 4</t>
        </r>
      </text>
    </comment>
    <comment ref="G5" authorId="2">
      <text>
        <r>
          <rPr>
            <sz val="10"/>
            <color indexed="81"/>
            <rFont val="Tahoma"/>
            <family val="2"/>
          </rPr>
          <t>Cantidad a modo de ejemplo</t>
        </r>
      </text>
    </comment>
    <comment ref="K5" authorId="3">
      <text>
        <r>
          <rPr>
            <b/>
            <sz val="9"/>
            <color indexed="81"/>
            <rFont val="Tahoma"/>
            <family val="2"/>
          </rPr>
          <t xml:space="preserve">Doble clic en la celda correspondiente
</t>
        </r>
        <r>
          <rPr>
            <sz val="9"/>
            <color indexed="81"/>
            <rFont val="Tahoma"/>
            <family val="2"/>
          </rPr>
          <t xml:space="preserve">PARA CALCULAR RETENCIÓN SI ES APLICABLE.
SI EN LA FACTURA DEBEMOS APLICAR RETENCIÓN (POR SER EL CLIENTE UNA EMPRESA) ENTONCES:
</t>
        </r>
        <r>
          <rPr>
            <b/>
            <sz val="9"/>
            <color indexed="81"/>
            <rFont val="Tahoma"/>
            <family val="2"/>
          </rPr>
          <t xml:space="preserve">Doble clic </t>
        </r>
        <r>
          <rPr>
            <sz val="9"/>
            <color indexed="81"/>
            <rFont val="Tahoma"/>
            <family val="2"/>
          </rPr>
          <t>ejecuta una macro que escribe en esta celda una fórmula de este tipo:
=REDONDEAR(F__*0,21;2)
donde "__" es el número de fila
En general, la retención de profesionales es del 21%
Para que funcione las macros deben estar activadas. Consultar "nivel de seguridad en macros"</t>
        </r>
      </text>
    </comment>
    <comment ref="A6" authorId="2">
      <text>
        <r>
          <rPr>
            <sz val="9"/>
            <color indexed="81"/>
            <rFont val="Tahoma"/>
            <family val="2"/>
          </rPr>
          <t>Separar con guiones. Por ejemlo: 1-1-2012</t>
        </r>
      </text>
    </comment>
    <comment ref="D6" authorId="3">
      <text>
        <r>
          <rPr>
            <sz val="9"/>
            <color indexed="81"/>
            <rFont val="Tahoma"/>
            <family val="2"/>
          </rPr>
          <t>LETRA EN MAYÚSCULAS, "TODO SEGUIDO" SIN GUIONES DE SEPARACIÓN</t>
        </r>
      </text>
    </comment>
    <comment ref="E6" authorId="4">
      <text>
        <r>
          <rPr>
            <sz val="9"/>
            <color indexed="81"/>
            <rFont val="Tahoma"/>
            <family val="2"/>
          </rPr>
          <t>Curso Cálculo Estructuras</t>
        </r>
      </text>
    </comment>
    <comment ref="G6" authorId="2">
      <text>
        <r>
          <rPr>
            <sz val="10"/>
            <color indexed="81"/>
            <rFont val="Tahoma"/>
            <family val="2"/>
          </rPr>
          <t>Cantidad a modo de ejemplo</t>
        </r>
      </text>
    </comment>
    <comment ref="K6" authorId="3">
      <text>
        <r>
          <rPr>
            <b/>
            <sz val="9"/>
            <color indexed="81"/>
            <rFont val="Tahoma"/>
            <family val="2"/>
          </rPr>
          <t xml:space="preserve">Doble clic en la celda correspondiente
</t>
        </r>
        <r>
          <rPr>
            <sz val="9"/>
            <color indexed="81"/>
            <rFont val="Tahoma"/>
            <family val="2"/>
          </rPr>
          <t xml:space="preserve">PARA CALCULAR RETENCIÓN SI ES APLICABLE.
SI EN LA FACTURA DEBEMOS APLICAR RETENCIÓN (POR SER EL CLIENTE UNA EMPRESA) ENTONCES:
</t>
        </r>
        <r>
          <rPr>
            <b/>
            <sz val="9"/>
            <color indexed="81"/>
            <rFont val="Tahoma"/>
            <family val="2"/>
          </rPr>
          <t xml:space="preserve">Doble clic </t>
        </r>
        <r>
          <rPr>
            <sz val="9"/>
            <color indexed="81"/>
            <rFont val="Tahoma"/>
            <family val="2"/>
          </rPr>
          <t>ejecuta una macro que escribe en esta celda una fórmula de este tipo:
=REDONDEAR(F__*0,21;2)
donde "__" es el número de fila
En general, la retención de profesionales es del 21%
Para que funcione las macros deben estar activadas. Consultar "nivel de seguridad en macros"</t>
        </r>
      </text>
    </comment>
    <comment ref="A7" authorId="2">
      <text>
        <r>
          <rPr>
            <sz val="9"/>
            <color indexed="81"/>
            <rFont val="Tahoma"/>
            <family val="2"/>
          </rPr>
          <t>Separar con guiones. Por ejemlo: 1-1-2012</t>
        </r>
      </text>
    </comment>
    <comment ref="D7" authorId="3">
      <text>
        <r>
          <rPr>
            <sz val="9"/>
            <color indexed="81"/>
            <rFont val="Tahoma"/>
            <family val="2"/>
          </rPr>
          <t>LETRA EN MAYÚSCULAS, "TODO SEGUIDO" SIN GUIONES DE SEPARACIÓN</t>
        </r>
      </text>
    </comment>
    <comment ref="E7" authorId="4">
      <text>
        <r>
          <rPr>
            <sz val="9"/>
            <color indexed="81"/>
            <rFont val="Tahoma"/>
            <family val="2"/>
          </rPr>
          <t>Reyes Católicos, 2</t>
        </r>
      </text>
    </comment>
    <comment ref="G7" authorId="2">
      <text>
        <r>
          <rPr>
            <sz val="10"/>
            <color indexed="81"/>
            <rFont val="Tahoma"/>
            <family val="2"/>
          </rPr>
          <t>Cantidad a modo de ejemplo</t>
        </r>
      </text>
    </comment>
    <comment ref="K7" authorId="3">
      <text>
        <r>
          <rPr>
            <b/>
            <sz val="9"/>
            <color indexed="81"/>
            <rFont val="Tahoma"/>
            <family val="2"/>
          </rPr>
          <t xml:space="preserve">Doble clic en la celda correspondiente
</t>
        </r>
        <r>
          <rPr>
            <sz val="9"/>
            <color indexed="81"/>
            <rFont val="Tahoma"/>
            <family val="2"/>
          </rPr>
          <t xml:space="preserve">PARA CALCULAR RETENCIÓN SI ES APLICABLE.
SI EN LA FACTURA DEBEMOS APLICAR RETENCIÓN (POR SER EL CLIENTE UNA EMPRESA) ENTONCES:
</t>
        </r>
        <r>
          <rPr>
            <b/>
            <sz val="9"/>
            <color indexed="81"/>
            <rFont val="Tahoma"/>
            <family val="2"/>
          </rPr>
          <t xml:space="preserve">Doble clic </t>
        </r>
        <r>
          <rPr>
            <sz val="9"/>
            <color indexed="81"/>
            <rFont val="Tahoma"/>
            <family val="2"/>
          </rPr>
          <t>ejecuta una macro que escribe en esta celda una fórmula de este tipo:
=REDONDEAR(F__*0,21;2)
donde "__" es el número de fila
En general, la retención de profesionales es del 21%
Para que funcione las macros deben estar activadas. Consultar "nivel de seguridad en macros"</t>
        </r>
      </text>
    </comment>
    <comment ref="A8" authorId="2">
      <text>
        <r>
          <rPr>
            <sz val="9"/>
            <color indexed="81"/>
            <rFont val="Tahoma"/>
            <family val="2"/>
          </rPr>
          <t>Separar con guiones. Por ejemlo: 1-1-2012</t>
        </r>
      </text>
    </comment>
    <comment ref="D8" authorId="3">
      <text>
        <r>
          <rPr>
            <sz val="9"/>
            <color indexed="81"/>
            <rFont val="Tahoma"/>
            <family val="2"/>
          </rPr>
          <t>LETRA EN MAYÚSCULAS, "TODO SEGUIDO" SIN GUIONES DE SEPARACIÓN</t>
        </r>
      </text>
    </comment>
    <comment ref="E8" authorId="4">
      <text>
        <r>
          <rPr>
            <sz val="9"/>
            <color indexed="81"/>
            <rFont val="Tahoma"/>
            <family val="2"/>
          </rPr>
          <t>Curso Cálculo Rehabilitación</t>
        </r>
      </text>
    </comment>
    <comment ref="K8" authorId="3">
      <text>
        <r>
          <rPr>
            <b/>
            <sz val="9"/>
            <color indexed="81"/>
            <rFont val="Tahoma"/>
            <family val="2"/>
          </rPr>
          <t xml:space="preserve">Doble clic en la celda correspondiente
</t>
        </r>
        <r>
          <rPr>
            <sz val="9"/>
            <color indexed="81"/>
            <rFont val="Tahoma"/>
            <family val="2"/>
          </rPr>
          <t xml:space="preserve">PARA CALCULAR RETENCIÓN SI ES APLICABLE.
SI EN LA FACTURA DEBEMOS APLICAR RETENCIÓN (POR SER EL CLIENTE UNA EMPRESA) ENTONCES:
</t>
        </r>
        <r>
          <rPr>
            <b/>
            <sz val="9"/>
            <color indexed="81"/>
            <rFont val="Tahoma"/>
            <family val="2"/>
          </rPr>
          <t xml:space="preserve">Doble clic </t>
        </r>
        <r>
          <rPr>
            <sz val="9"/>
            <color indexed="81"/>
            <rFont val="Tahoma"/>
            <family val="2"/>
          </rPr>
          <t>ejecuta una macro que escribe en esta celda una fórmula de este tipo:
=REDONDEAR(F__*0,21;2)
donde "__" es el número de fila
En general, la retención de profesionales es del 21%
Para que funcione las macros deben estar activadas. Consultar "nivel de seguridad en macros"</t>
        </r>
      </text>
    </comment>
    <comment ref="E11" authorId="4">
      <text>
        <r>
          <rPr>
            <sz val="9"/>
            <color indexed="81"/>
            <rFont val="Tahoma"/>
            <family val="2"/>
          </rPr>
          <t>Músico Penella, 12</t>
        </r>
      </text>
    </comment>
    <comment ref="K11" authorId="3">
      <text>
        <r>
          <rPr>
            <b/>
            <sz val="9"/>
            <color indexed="81"/>
            <rFont val="Tahoma"/>
            <family val="2"/>
          </rPr>
          <t xml:space="preserve">Doble clic en la celda correspondiente
</t>
        </r>
        <r>
          <rPr>
            <sz val="9"/>
            <color indexed="81"/>
            <rFont val="Tahoma"/>
            <family val="2"/>
          </rPr>
          <t xml:space="preserve">PARA CALCULAR RETENCIÓN SI ES APLICABLE.
SI EN LA FACTURA DEBEMOS APLICAR RETENCIÓN (POR SER EL CLIENTE UNA EMPRESA) ENTONCES:
</t>
        </r>
        <r>
          <rPr>
            <b/>
            <sz val="9"/>
            <color indexed="81"/>
            <rFont val="Tahoma"/>
            <family val="2"/>
          </rPr>
          <t xml:space="preserve">Doble clic </t>
        </r>
        <r>
          <rPr>
            <sz val="9"/>
            <color indexed="81"/>
            <rFont val="Tahoma"/>
            <family val="2"/>
          </rPr>
          <t>ejecuta una macro que escribe en esta celda una fórmula de este tipo:
=REDONDEAR(F__*0,21;2)
donde "__" es el número de fila
En general, la retención de profesionales es del 21%
Para que funcione las macros deben estar activadas. Consultar "nivel de seguridad en macros"</t>
        </r>
      </text>
    </comment>
    <comment ref="E12" authorId="4">
      <text>
        <r>
          <rPr>
            <sz val="9"/>
            <color indexed="81"/>
            <rFont val="Tahoma"/>
            <family val="2"/>
          </rPr>
          <t>San Vte.de Paul, 21</t>
        </r>
      </text>
    </comment>
    <comment ref="K12" authorId="3">
      <text>
        <r>
          <rPr>
            <b/>
            <sz val="9"/>
            <color indexed="81"/>
            <rFont val="Tahoma"/>
            <family val="2"/>
          </rPr>
          <t xml:space="preserve">Doble clic en la celda correspondiente
</t>
        </r>
        <r>
          <rPr>
            <sz val="9"/>
            <color indexed="81"/>
            <rFont val="Tahoma"/>
            <family val="2"/>
          </rPr>
          <t xml:space="preserve">PARA CALCULAR RETENCIÓN SI ES APLICABLE.
SI EN LA FACTURA DEBEMOS APLICAR RETENCIÓN (POR SER EL CLIENTE UNA EMPRESA) ENTONCES:
</t>
        </r>
        <r>
          <rPr>
            <b/>
            <sz val="9"/>
            <color indexed="81"/>
            <rFont val="Tahoma"/>
            <family val="2"/>
          </rPr>
          <t xml:space="preserve">Doble clic </t>
        </r>
        <r>
          <rPr>
            <sz val="9"/>
            <color indexed="81"/>
            <rFont val="Tahoma"/>
            <family val="2"/>
          </rPr>
          <t>ejecuta una macro que escribe en esta celda una fórmula de este tipo:
=REDONDEAR(F__*0,21;2)
donde "__" es el número de fila
En general, la retención de profesionales es del 21%
Para que funcione las macros deben estar activadas. Consultar "nivel de seguridad en macros"</t>
        </r>
      </text>
    </comment>
    <comment ref="E13" authorId="4">
      <text>
        <r>
          <rPr>
            <sz val="9"/>
            <color indexed="81"/>
            <rFont val="Tahoma"/>
            <family val="2"/>
          </rPr>
          <t>Artes Gráficas, 6</t>
        </r>
      </text>
    </comment>
    <comment ref="K13" authorId="3">
      <text>
        <r>
          <rPr>
            <b/>
            <sz val="9"/>
            <color indexed="81"/>
            <rFont val="Tahoma"/>
            <family val="2"/>
          </rPr>
          <t xml:space="preserve">Doble clic en la celda correspondiente
</t>
        </r>
        <r>
          <rPr>
            <sz val="9"/>
            <color indexed="81"/>
            <rFont val="Tahoma"/>
            <family val="2"/>
          </rPr>
          <t xml:space="preserve">PARA CALCULAR RETENCIÓN SI ES APLICABLE.
SI EN LA FACTURA DEBEMOS APLICAR RETENCIÓN (POR SER EL CLIENTE UNA EMPRESA) ENTONCES:
</t>
        </r>
        <r>
          <rPr>
            <b/>
            <sz val="9"/>
            <color indexed="81"/>
            <rFont val="Tahoma"/>
            <family val="2"/>
          </rPr>
          <t xml:space="preserve">Doble clic </t>
        </r>
        <r>
          <rPr>
            <sz val="9"/>
            <color indexed="81"/>
            <rFont val="Tahoma"/>
            <family val="2"/>
          </rPr>
          <t>ejecuta una macro que escribe en esta celda una fórmula de este tipo:
=REDONDEAR(F__*0,21;2)
donde "__" es el número de fila
En general, la retención de profesionales es del 21%
Para que funcione las macros deben estar activadas. Consultar "nivel de seguridad en macros"</t>
        </r>
      </text>
    </comment>
    <comment ref="E14" authorId="4">
      <text>
        <r>
          <rPr>
            <sz val="9"/>
            <color indexed="81"/>
            <rFont val="Tahoma"/>
            <family val="2"/>
          </rPr>
          <t>Av.Vedat, 85</t>
        </r>
      </text>
    </comment>
    <comment ref="E17" authorId="4">
      <text>
        <r>
          <rPr>
            <sz val="9"/>
            <color indexed="81"/>
            <rFont val="Tahoma"/>
            <family val="2"/>
          </rPr>
          <t>Pérez Galdos, 56</t>
        </r>
      </text>
    </comment>
    <comment ref="E18" authorId="4">
      <text>
        <r>
          <rPr>
            <sz val="9"/>
            <color indexed="81"/>
            <rFont val="Tahoma"/>
            <family val="2"/>
          </rPr>
          <t>Leones, 63</t>
        </r>
      </text>
    </comment>
    <comment ref="E19" authorId="4">
      <text>
        <r>
          <rPr>
            <sz val="9"/>
            <color indexed="81"/>
            <rFont val="Tahoma"/>
            <family val="2"/>
          </rPr>
          <t>Manuel Gago, 8</t>
        </r>
      </text>
    </comment>
    <comment ref="E20" authorId="4">
      <text>
        <r>
          <rPr>
            <sz val="9"/>
            <color indexed="81"/>
            <rFont val="Tahoma"/>
            <family val="2"/>
          </rPr>
          <t xml:space="preserve">Mediterráneo, 4
</t>
        </r>
      </text>
    </comment>
    <comment ref="A56" authorId="2">
      <text>
        <r>
          <rPr>
            <sz val="9"/>
            <color indexed="81"/>
            <rFont val="Tahoma"/>
            <family val="2"/>
          </rPr>
          <t>Separar con guiones. Por ejemlo: 1-1-2012</t>
        </r>
      </text>
    </comment>
    <comment ref="A58" authorId="2">
      <text>
        <r>
          <rPr>
            <sz val="9"/>
            <color indexed="81"/>
            <rFont val="Tahoma"/>
            <family val="2"/>
          </rPr>
          <t>Separar con guiones. Por ejemlo: 1-1-2012</t>
        </r>
      </text>
    </comment>
  </commentList>
</comments>
</file>

<file path=xl/comments3.xml><?xml version="1.0" encoding="utf-8"?>
<comments xmlns="http://schemas.openxmlformats.org/spreadsheetml/2006/main">
  <authors>
    <author>Usuario</author>
    <author>User</author>
  </authors>
  <commentList>
    <comment ref="D4" authorId="0">
      <text>
        <r>
          <rPr>
            <sz val="9"/>
            <color indexed="81"/>
            <rFont val="Tahoma"/>
            <family val="2"/>
          </rPr>
          <t>KONE:
2359,50-Fra.1
1149,50-Fra.2
1633,50-Fra.3
Total=5142,50€</t>
        </r>
      </text>
    </comment>
    <comment ref="E4" authorId="0">
      <text>
        <r>
          <rPr>
            <sz val="9"/>
            <color indexed="81"/>
            <rFont val="Tahoma"/>
            <family val="2"/>
          </rPr>
          <t>Colegio Terrotorial de Arquitectos
Fra.4</t>
        </r>
      </text>
    </comment>
    <comment ref="F4" authorId="0">
      <text>
        <r>
          <rPr>
            <sz val="9"/>
            <color indexed="81"/>
            <rFont val="Tahoma"/>
            <family val="2"/>
          </rPr>
          <t>KONE: 1936,00-Fra.5
Col.Arquit.:2395,80-Fra.6
Total: 4.331,80</t>
        </r>
      </text>
    </comment>
    <comment ref="G4" authorId="1">
      <text>
        <r>
          <rPr>
            <b/>
            <sz val="9"/>
            <color indexed="81"/>
            <rFont val="Tahoma"/>
            <family val="2"/>
          </rPr>
          <t>User:</t>
        </r>
        <r>
          <rPr>
            <sz val="9"/>
            <color indexed="81"/>
            <rFont val="Tahoma"/>
            <family val="2"/>
          </rPr>
          <t xml:space="preserve">
2530,11 Fra. 9  - Artes Gráficas, 6
2420,00 Fra.10 - Av.Vedat, 82
2299,00 Fra. 8  - S.Vte.Paul, 21
1815,00 Fra. 7  - Músico Penella, 12
-------------
9.064,11 Total mayo</t>
        </r>
      </text>
    </comment>
    <comment ref="C5" authorId="1">
      <text>
        <r>
          <rPr>
            <b/>
            <sz val="9"/>
            <color indexed="81"/>
            <rFont val="Tahoma"/>
            <family val="2"/>
          </rPr>
          <t>User:</t>
        </r>
        <r>
          <rPr>
            <sz val="9"/>
            <color indexed="81"/>
            <rFont val="Tahoma"/>
            <family val="2"/>
          </rPr>
          <t xml:space="preserve">
Almácera, 4 -fra.1 CPS-</t>
        </r>
      </text>
    </comment>
    <comment ref="D5" authorId="0">
      <text>
        <r>
          <rPr>
            <sz val="9"/>
            <color indexed="81"/>
            <rFont val="Tahoma"/>
            <family val="2"/>
          </rPr>
          <t>Fra.Pilar García Castellano --"B"--</t>
        </r>
      </text>
    </comment>
    <comment ref="E5" authorId="0">
      <text>
        <r>
          <rPr>
            <sz val="9"/>
            <color indexed="81"/>
            <rFont val="Tahoma"/>
            <family val="2"/>
          </rPr>
          <t>CP Aldaya, 13: 484,00
CP Sto.Domingo, 6: 484,00
Total: 968,00 -Facturas 2015-</t>
        </r>
      </text>
    </comment>
    <comment ref="F5" authorId="0">
      <text>
        <r>
          <rPr>
            <sz val="9"/>
            <color indexed="81"/>
            <rFont val="Tahoma"/>
            <family val="2"/>
          </rPr>
          <t>Nuria M.Morera: 2662,00 -Fra,3/2016-
CP San Andrés, 41: 1911,80 -Fra.29/2015-
Total: 4573,80</t>
        </r>
      </text>
    </comment>
    <comment ref="G5" authorId="1">
      <text>
        <r>
          <rPr>
            <sz val="9"/>
            <color indexed="81"/>
            <rFont val="Tahoma"/>
            <family val="2"/>
          </rPr>
          <t>Fra.5-Cristo del Grao, 8</t>
        </r>
      </text>
    </comment>
    <comment ref="D10" authorId="1">
      <text>
        <r>
          <rPr>
            <sz val="9"/>
            <color indexed="81"/>
            <rFont val="Tahoma"/>
            <family val="2"/>
          </rPr>
          <t xml:space="preserve">
Ingresado 19/02</t>
        </r>
      </text>
    </comment>
    <comment ref="F10" authorId="1">
      <text>
        <r>
          <rPr>
            <sz val="9"/>
            <color indexed="81"/>
            <rFont val="Tahoma"/>
            <family val="2"/>
          </rPr>
          <t xml:space="preserve">
Ingresado 14/04</t>
        </r>
      </text>
    </comment>
    <comment ref="G10" authorId="1">
      <text>
        <r>
          <rPr>
            <sz val="9"/>
            <color indexed="81"/>
            <rFont val="Tahoma"/>
            <family val="2"/>
          </rPr>
          <t>Pagado 24/05/16</t>
        </r>
      </text>
    </comment>
    <comment ref="N10" authorId="1">
      <text>
        <r>
          <rPr>
            <b/>
            <sz val="9"/>
            <color indexed="81"/>
            <rFont val="Tahoma"/>
            <family val="2"/>
          </rPr>
          <t>User:</t>
        </r>
        <r>
          <rPr>
            <sz val="9"/>
            <color indexed="81"/>
            <rFont val="Tahoma"/>
            <family val="2"/>
          </rPr>
          <t xml:space="preserve">
Resto año -previsión de pago de todo el año 2016-</t>
        </r>
      </text>
    </comment>
    <comment ref="B12" authorId="0">
      <text>
        <r>
          <rPr>
            <sz val="9"/>
            <color indexed="81"/>
            <rFont val="Tahoma"/>
            <family val="2"/>
          </rPr>
          <t>Excepto Dietas y Supermercados</t>
        </r>
      </text>
    </comment>
  </commentList>
</comments>
</file>

<file path=xl/comments4.xml><?xml version="1.0" encoding="utf-8"?>
<comments xmlns="http://schemas.openxmlformats.org/spreadsheetml/2006/main">
  <authors>
    <author>User</author>
  </authors>
  <commentList>
    <comment ref="D11" authorId="0">
      <text>
        <r>
          <rPr>
            <sz val="9"/>
            <color indexed="81"/>
            <rFont val="Tahoma"/>
            <family val="2"/>
          </rPr>
          <t xml:space="preserve">
Fra.24/2015-Total 968€ (Lo paga en dos veces)</t>
        </r>
      </text>
    </comment>
    <comment ref="D51" authorId="0">
      <text>
        <r>
          <rPr>
            <sz val="9"/>
            <color indexed="81"/>
            <rFont val="Tahoma"/>
            <family val="2"/>
          </rPr>
          <t>D.Alcaide, 24</t>
        </r>
      </text>
    </comment>
    <comment ref="D52" authorId="0">
      <text>
        <r>
          <rPr>
            <sz val="9"/>
            <color indexed="81"/>
            <rFont val="Tahoma"/>
            <family val="2"/>
          </rPr>
          <t xml:space="preserve">P.Artola,14
</t>
        </r>
      </text>
    </comment>
    <comment ref="D53" authorId="0">
      <text>
        <r>
          <rPr>
            <sz val="9"/>
            <color indexed="81"/>
            <rFont val="Tahoma"/>
            <family val="2"/>
          </rPr>
          <t>Obispo Puchol Montis, 5</t>
        </r>
      </text>
    </comment>
    <comment ref="D54" authorId="0">
      <text>
        <r>
          <rPr>
            <sz val="9"/>
            <color indexed="81"/>
            <rFont val="Tahoma"/>
            <family val="2"/>
          </rPr>
          <t>Fco.Cubells,46</t>
        </r>
      </text>
    </comment>
    <comment ref="D56" authorId="0">
      <text>
        <r>
          <rPr>
            <sz val="9"/>
            <color indexed="81"/>
            <rFont val="Tahoma"/>
            <family val="2"/>
          </rPr>
          <t>Málaga, 20</t>
        </r>
      </text>
    </comment>
    <comment ref="D57" authorId="0">
      <text>
        <r>
          <rPr>
            <sz val="9"/>
            <color indexed="81"/>
            <rFont val="Tahoma"/>
            <family val="2"/>
          </rPr>
          <t>Almazora, 68</t>
        </r>
      </text>
    </comment>
    <comment ref="D58" authorId="0">
      <text>
        <r>
          <rPr>
            <sz val="9"/>
            <color indexed="81"/>
            <rFont val="Tahoma"/>
            <family val="2"/>
          </rPr>
          <t>A.Iturbi, 61</t>
        </r>
      </text>
    </comment>
    <comment ref="D59" authorId="0">
      <text>
        <r>
          <rPr>
            <sz val="9"/>
            <color indexed="81"/>
            <rFont val="Tahoma"/>
            <family val="2"/>
          </rPr>
          <t>Costablanca, 128</t>
        </r>
      </text>
    </comment>
    <comment ref="D60" authorId="0">
      <text>
        <r>
          <rPr>
            <sz val="9"/>
            <color indexed="81"/>
            <rFont val="Tahoma"/>
            <family val="2"/>
          </rPr>
          <t>Pintor Gisbert, 18</t>
        </r>
      </text>
    </comment>
    <comment ref="D61" authorId="0">
      <text>
        <r>
          <rPr>
            <sz val="9"/>
            <color indexed="81"/>
            <rFont val="Tahoma"/>
            <family val="2"/>
          </rPr>
          <t>Hosp.Un.Alicante</t>
        </r>
      </text>
    </comment>
    <comment ref="D62" authorId="0">
      <text>
        <r>
          <rPr>
            <sz val="9"/>
            <color indexed="81"/>
            <rFont val="Tahoma"/>
            <family val="2"/>
          </rPr>
          <t>Valle Ballestera, 52-ACC</t>
        </r>
      </text>
    </comment>
    <comment ref="D63" authorId="0">
      <text>
        <r>
          <rPr>
            <sz val="9"/>
            <color indexed="81"/>
            <rFont val="Tahoma"/>
            <family val="2"/>
          </rPr>
          <t>Valle Ballestera, 52-IEE</t>
        </r>
      </text>
    </comment>
    <comment ref="D64" authorId="0">
      <text>
        <r>
          <rPr>
            <sz val="9"/>
            <color indexed="81"/>
            <rFont val="Tahoma"/>
            <family val="2"/>
          </rPr>
          <t>Cid, 22 ACC</t>
        </r>
      </text>
    </comment>
    <comment ref="D65" authorId="0">
      <text>
        <r>
          <rPr>
            <sz val="9"/>
            <color indexed="81"/>
            <rFont val="Tahoma"/>
            <family val="2"/>
          </rPr>
          <t>M.Turia, 8 ACC</t>
        </r>
      </text>
    </comment>
  </commentList>
</comments>
</file>

<file path=xl/sharedStrings.xml><?xml version="1.0" encoding="utf-8"?>
<sst xmlns="http://schemas.openxmlformats.org/spreadsheetml/2006/main" count="828" uniqueCount="401">
  <si>
    <t>GASTOS MENSUALES</t>
  </si>
  <si>
    <t>Concepto</t>
  </si>
  <si>
    <t>Día Aprox.pago</t>
  </si>
  <si>
    <t>Importe Aproximado</t>
  </si>
  <si>
    <t>Hipoteca BBVA</t>
  </si>
  <si>
    <t>Hipoteca Arquia</t>
  </si>
  <si>
    <t>HNA</t>
  </si>
  <si>
    <t>Sanitas</t>
  </si>
  <si>
    <t>Guardería 1</t>
  </si>
  <si>
    <t>Mamemimomu</t>
  </si>
  <si>
    <t>Guardería 2</t>
  </si>
  <si>
    <t>Peter Pan-Imp.Variable</t>
  </si>
  <si>
    <t>Finconsum-IKEA</t>
  </si>
  <si>
    <t>PSA-Coche</t>
  </si>
  <si>
    <t>Colegios Arquitectos</t>
  </si>
  <si>
    <t>?</t>
  </si>
  <si>
    <t>Teléfono Orange</t>
  </si>
  <si>
    <t>Gasolina</t>
  </si>
  <si>
    <t xml:space="preserve">Gas </t>
  </si>
  <si>
    <t>*</t>
  </si>
  <si>
    <t>Iberdrola</t>
  </si>
  <si>
    <t>Agua</t>
  </si>
  <si>
    <t>TRAZIA-Bimensual</t>
  </si>
  <si>
    <t>GASTOS TRIMESTRALES</t>
  </si>
  <si>
    <t>Asemas</t>
  </si>
  <si>
    <t>Seguro Profesional</t>
  </si>
  <si>
    <t>enero</t>
  </si>
  <si>
    <t>abril</t>
  </si>
  <si>
    <t>julio *</t>
  </si>
  <si>
    <t>octubre *</t>
  </si>
  <si>
    <t>Comunidad</t>
  </si>
  <si>
    <t>Cádiz 77</t>
  </si>
  <si>
    <t>Cádiz 38</t>
  </si>
  <si>
    <t>Garaje</t>
  </si>
  <si>
    <t>San Vicente 222</t>
  </si>
  <si>
    <t>IVA</t>
  </si>
  <si>
    <t>Impto.Sdades.</t>
  </si>
  <si>
    <t>GASTOS SEMESTRALES</t>
  </si>
  <si>
    <t>AXA-Seguro Vehículo</t>
  </si>
  <si>
    <t>GASTOS ANUALES</t>
  </si>
  <si>
    <t>IBI</t>
  </si>
  <si>
    <t>S.Vicente 222 (1)</t>
  </si>
  <si>
    <t>S.Vicente 222 (2)</t>
  </si>
  <si>
    <t>Cádiz, 77</t>
  </si>
  <si>
    <t>Cádiz, 38</t>
  </si>
  <si>
    <t xml:space="preserve">Verti Seguros </t>
  </si>
  <si>
    <t>Seguro hogar</t>
  </si>
  <si>
    <t>San Vte, 222</t>
  </si>
  <si>
    <t>Previsiones</t>
  </si>
  <si>
    <t xml:space="preserve">enero </t>
  </si>
  <si>
    <t>febrero</t>
  </si>
  <si>
    <t>marzo</t>
  </si>
  <si>
    <t>mayo</t>
  </si>
  <si>
    <t>junio</t>
  </si>
  <si>
    <t xml:space="preserve">julio </t>
  </si>
  <si>
    <t>agosto</t>
  </si>
  <si>
    <t>octubre</t>
  </si>
  <si>
    <t>diciembre</t>
  </si>
  <si>
    <t>HIPOTECAS</t>
  </si>
  <si>
    <t>Hipoteca GH0170 -55,000€- (Cuota 258,43€)</t>
  </si>
  <si>
    <t>Hipoteca GH0158 -136.000€- (cuota 640,02€)</t>
  </si>
  <si>
    <t>Reserva casa vacaciones</t>
  </si>
  <si>
    <t>Cargos recibos VISA</t>
  </si>
  <si>
    <t>SUMINISTROS</t>
  </si>
  <si>
    <t>Gas</t>
  </si>
  <si>
    <t>IBI-Anual</t>
  </si>
  <si>
    <t>San Vte, 222- 1</t>
  </si>
  <si>
    <t>San Vte, 222- 2</t>
  </si>
  <si>
    <t>COMUNIDAD</t>
  </si>
  <si>
    <t>San Vicente, 222</t>
  </si>
  <si>
    <t>Cádiz, 38-2</t>
  </si>
  <si>
    <t>Cádiz, 38-10</t>
  </si>
  <si>
    <t>Garaje Sueca, 64</t>
  </si>
  <si>
    <t>SEGUROS</t>
  </si>
  <si>
    <t>SANITAS</t>
  </si>
  <si>
    <t>ASEMAS</t>
  </si>
  <si>
    <t>Hogar Cádiz, 38</t>
  </si>
  <si>
    <t>Hogar San Vicente, 222</t>
  </si>
  <si>
    <t>AXA -Vehículo- (Volvo)</t>
  </si>
  <si>
    <t>GUARDERÍA -MAMEMIMOMU-</t>
  </si>
  <si>
    <t>GUARDERÍA -PETER PAN-</t>
  </si>
  <si>
    <t>PSA-COCHE</t>
  </si>
  <si>
    <t>VODAFONE</t>
  </si>
  <si>
    <t>ORANGE</t>
  </si>
  <si>
    <t>GASOLINA</t>
  </si>
  <si>
    <t>DIETAS, VESTIDO Y ESTÉTICA</t>
  </si>
  <si>
    <t>COMISIONES BANCARIAS</t>
  </si>
  <si>
    <t>BRICOLAJE Y OTROS DEDUCIBLES</t>
  </si>
  <si>
    <t>IMPUESTOS</t>
  </si>
  <si>
    <t>PAGO A PROFESIONALES</t>
  </si>
  <si>
    <t>LUCIA</t>
  </si>
  <si>
    <t>TRAZIA</t>
  </si>
  <si>
    <t>Pago a profesionales</t>
  </si>
  <si>
    <t>Comisiones Bancarias</t>
  </si>
  <si>
    <t>PAYPAL</t>
  </si>
  <si>
    <t>PAPELERÍA Y CONSUMIBLES</t>
  </si>
  <si>
    <t>002</t>
  </si>
  <si>
    <t>INTERESES</t>
  </si>
  <si>
    <t>DOMICILIACIONES</t>
  </si>
  <si>
    <t xml:space="preserve"> </t>
  </si>
  <si>
    <t>CTAV</t>
  </si>
  <si>
    <t>Colegio Oficial Arquitectos</t>
  </si>
  <si>
    <t>FINCONSUM-IKEA</t>
  </si>
  <si>
    <t>Cuenta Domiciliaciones</t>
  </si>
  <si>
    <t>ARQUIA</t>
  </si>
  <si>
    <t>Cuenta Carlos</t>
  </si>
  <si>
    <t>Cuenta TRAZIA</t>
  </si>
  <si>
    <t>009401</t>
  </si>
  <si>
    <t>174357</t>
  </si>
  <si>
    <t>ING-CTA.NEGOCIOS</t>
  </si>
  <si>
    <t>Cuenta Lucía</t>
  </si>
  <si>
    <t>Saldos Fin de mes</t>
  </si>
  <si>
    <t>Domiciliaciones -893976-</t>
  </si>
  <si>
    <t>Carlos Pardo -Hipotecas- 432593</t>
  </si>
  <si>
    <t>Lucía Hernández -960169-</t>
  </si>
  <si>
    <t>TRAZIA -09401-</t>
  </si>
  <si>
    <t>Facturadas</t>
  </si>
  <si>
    <t>FECHA
REGISTRO</t>
  </si>
  <si>
    <t>FECHA
FACTURA</t>
  </si>
  <si>
    <t>Nº FACTURA</t>
  </si>
  <si>
    <t>CIF / NIF</t>
  </si>
  <si>
    <t>APELLIDOS Y NOMBRE O RAZÓN SOCIAL</t>
  </si>
  <si>
    <t>BASE IMPONIBLE</t>
  </si>
  <si>
    <t>%
IVA</t>
  </si>
  <si>
    <t>%
REC.EQ.</t>
  </si>
  <si>
    <t>CUOTA
IVA</t>
  </si>
  <si>
    <t>CUOTA
REC. EQ.</t>
  </si>
  <si>
    <t>CUOTA RETENC
IRPF</t>
  </si>
  <si>
    <t>TOTAL FACTURA</t>
  </si>
  <si>
    <t>Trimestre</t>
  </si>
  <si>
    <t>Nº de Declarado Modelo 347</t>
  </si>
  <si>
    <t>MES</t>
  </si>
  <si>
    <t>empresa</t>
  </si>
  <si>
    <t>ESTADO</t>
  </si>
  <si>
    <t>DECLARADA IVA</t>
  </si>
  <si>
    <t>KONE ELEVADORES, S.A.</t>
  </si>
  <si>
    <t>COBRADA</t>
  </si>
  <si>
    <t>1t</t>
  </si>
  <si>
    <t>FEBRERO</t>
  </si>
  <si>
    <t>MARZO</t>
  </si>
  <si>
    <t>ABRIL</t>
  </si>
  <si>
    <t>Q4675003J</t>
  </si>
  <si>
    <t>COLEGIO TERRITORIAL ARQUITECTOS VALENCIA</t>
  </si>
  <si>
    <t>TOTAL 1T/2016</t>
  </si>
  <si>
    <t>PEND. COBRO</t>
  </si>
  <si>
    <t>KONE</t>
  </si>
  <si>
    <t>H.Mariner, 6</t>
  </si>
  <si>
    <t>P.Artola, 14</t>
  </si>
  <si>
    <t>D.Alcaide, 24</t>
  </si>
  <si>
    <t>Fco.Cubells,46</t>
  </si>
  <si>
    <t>Fco.Cubells, 27</t>
  </si>
  <si>
    <t>Almazora, 4</t>
  </si>
  <si>
    <t>MAYO</t>
  </si>
  <si>
    <t>Sto.Domingo,6</t>
  </si>
  <si>
    <t>JUNIO</t>
  </si>
  <si>
    <t>St.Domingo,6</t>
  </si>
  <si>
    <t>Málaga, 20</t>
  </si>
  <si>
    <t>Obispo Puchol Montis, 5</t>
  </si>
  <si>
    <t>Almazora, 68</t>
  </si>
  <si>
    <t>A.Iturbi, 61</t>
  </si>
  <si>
    <t>JULIO</t>
  </si>
  <si>
    <t>Costablanca, 128</t>
  </si>
  <si>
    <t>Pintor Gisbert, 18</t>
  </si>
  <si>
    <t>Hosp.Un.Alicante</t>
  </si>
  <si>
    <t>CARLOS PARDO (DECLARADO)</t>
  </si>
  <si>
    <t>CDAD. PROP. ALMACERA 4</t>
  </si>
  <si>
    <t>B98340540</t>
  </si>
  <si>
    <t>TRAZIA FORMACION Y GESTION, S.L.</t>
  </si>
  <si>
    <t>Total 1t</t>
  </si>
  <si>
    <t>52736996C</t>
  </si>
  <si>
    <t>NURIA MORERA-FEDERICO GIL</t>
  </si>
  <si>
    <t>2t</t>
  </si>
  <si>
    <t>COM.PROP.RAMON Y CAJAL, 32</t>
  </si>
  <si>
    <t>Total  2t</t>
  </si>
  <si>
    <t>CARLOS PARDO (previsiones)</t>
  </si>
  <si>
    <t>Mes</t>
  </si>
  <si>
    <t>Prev.Cobro</t>
  </si>
  <si>
    <t>Farm.Peydró, 24</t>
  </si>
  <si>
    <t>Almácera, 4</t>
  </si>
  <si>
    <t>Total Previsiones CPS</t>
  </si>
  <si>
    <t>julio</t>
  </si>
  <si>
    <t>D.O.Verdolagas,9</t>
  </si>
  <si>
    <t>TOTAL EJERCICIO</t>
  </si>
  <si>
    <t>GRÁFICAS INGRESOS-GASTOS TOTALES (MENSUAL)</t>
  </si>
  <si>
    <t>Ctas.Cdto. 04/05/2016</t>
  </si>
  <si>
    <t>CPS</t>
  </si>
  <si>
    <t>Total</t>
  </si>
  <si>
    <t>Pagar en junio a ser posible</t>
  </si>
  <si>
    <t>COBRADO</t>
  </si>
  <si>
    <t>TOTAL MES</t>
  </si>
  <si>
    <t>previsto cobros</t>
  </si>
  <si>
    <t>previsto pagos</t>
  </si>
  <si>
    <t>Diferencia</t>
  </si>
  <si>
    <t>ENERO</t>
  </si>
  <si>
    <t>-</t>
  </si>
  <si>
    <t xml:space="preserve">MAYO </t>
  </si>
  <si>
    <t>AGOSTO</t>
  </si>
  <si>
    <t>SEPTIEMBRE</t>
  </si>
  <si>
    <t>OCTUBRE</t>
  </si>
  <si>
    <t xml:space="preserve">OCTUBRE </t>
  </si>
  <si>
    <t>NOVIEMBRE</t>
  </si>
  <si>
    <t>DICIEMBRE</t>
  </si>
  <si>
    <t>ENERO 2017</t>
  </si>
  <si>
    <t>TOTAL PARCIAL</t>
  </si>
  <si>
    <t>TOTAL GENERAL</t>
  </si>
  <si>
    <t xml:space="preserve">abril </t>
  </si>
  <si>
    <t>sept</t>
  </si>
  <si>
    <t>noviembre</t>
  </si>
  <si>
    <t>Suma Mensual</t>
  </si>
  <si>
    <t>Saldos bancarios</t>
  </si>
  <si>
    <t>Trazia</t>
  </si>
  <si>
    <t>PDTE. FACTURACIÓN y COBRO</t>
  </si>
  <si>
    <t>PREVISIONES TESORERÍA</t>
  </si>
  <si>
    <t>TOTALES</t>
  </si>
  <si>
    <t>NÓMINA MAR</t>
  </si>
  <si>
    <t>SEGURIDAD SOCIAL MAR</t>
  </si>
  <si>
    <t>Gastos Totales</t>
  </si>
  <si>
    <t>ING-Trazia</t>
  </si>
  <si>
    <t>ING-CPS</t>
  </si>
  <si>
    <t>Hipotecas</t>
  </si>
  <si>
    <t>Lucía</t>
  </si>
  <si>
    <t>Ingresos en cuentas</t>
  </si>
  <si>
    <t>Arquia-Domic.-</t>
  </si>
  <si>
    <t>Ingresos ctas.</t>
  </si>
  <si>
    <t>Saldos banco</t>
  </si>
  <si>
    <t>Alquileres</t>
  </si>
  <si>
    <t xml:space="preserve">Kevin </t>
  </si>
  <si>
    <t>Sea Nettle</t>
  </si>
  <si>
    <t>Hipoteca GH0169 -95.000€- (Cuota 452,04€)</t>
  </si>
  <si>
    <t>GASTOS VARIOS   (ver comentario)</t>
  </si>
  <si>
    <t>Carlos Pardo -174357- Personal</t>
  </si>
  <si>
    <t>TRAZIA -205538- Sin uso</t>
  </si>
  <si>
    <t>Carlos Pardo-083958- Cta.ahorro</t>
  </si>
  <si>
    <r>
      <t>RENTA 2015</t>
    </r>
    <r>
      <rPr>
        <i/>
        <u/>
        <sz val="9"/>
        <color rgb="FF00CC00"/>
        <rFont val="Calibri"/>
        <family val="2"/>
        <scheme val="minor"/>
      </rPr>
      <t xml:space="preserve"> -PREVISIÓN-</t>
    </r>
  </si>
  <si>
    <r>
      <t xml:space="preserve">IMPTO.SDADES. ANUAL </t>
    </r>
    <r>
      <rPr>
        <i/>
        <u/>
        <sz val="9"/>
        <color theme="1"/>
        <rFont val="Calibri"/>
        <family val="2"/>
        <scheme val="minor"/>
      </rPr>
      <t xml:space="preserve"> -PREVISIÓN-</t>
    </r>
  </si>
  <si>
    <t>stbre</t>
  </si>
  <si>
    <t>nbre.</t>
  </si>
  <si>
    <t>dbre.</t>
  </si>
  <si>
    <t>Ingr.</t>
  </si>
  <si>
    <t>Alq.2</t>
  </si>
  <si>
    <t>Alq.1</t>
  </si>
  <si>
    <t>ING-TRAZIA</t>
  </si>
  <si>
    <t>MERCADONA</t>
  </si>
  <si>
    <t>Saldos a</t>
  </si>
  <si>
    <t>TARJETA CRÉDITO PAGO MENSUAL</t>
  </si>
  <si>
    <t>SUPERMERCADOS,FARMACIA Y OTROS</t>
  </si>
  <si>
    <t>Pendiente de pago -aprox-</t>
  </si>
  <si>
    <t>semana</t>
  </si>
  <si>
    <t>día pago -aprox-</t>
  </si>
  <si>
    <t>Descripción</t>
  </si>
  <si>
    <t>Importe aprox</t>
  </si>
  <si>
    <t>PSA</t>
  </si>
  <si>
    <t>Vodafone</t>
  </si>
  <si>
    <t>Administr.Cádiz, 38</t>
  </si>
  <si>
    <t>Orange</t>
  </si>
  <si>
    <t>Peter Pan</t>
  </si>
  <si>
    <t>HNA.</t>
  </si>
  <si>
    <t>S.Vte (1) Hipoteca</t>
  </si>
  <si>
    <t>S.Vte (2) Hipoteca</t>
  </si>
  <si>
    <t>16/05 a 22/05</t>
  </si>
  <si>
    <t>23/05 a 29/05</t>
  </si>
  <si>
    <t>30/05 a 05/06</t>
  </si>
  <si>
    <t>06/06 a 12/06</t>
  </si>
  <si>
    <t>13/06 a 19/06</t>
  </si>
  <si>
    <t>20/06 a 26/06</t>
  </si>
  <si>
    <t>04/07 a 10/07</t>
  </si>
  <si>
    <t>Nómina Mar mayo</t>
  </si>
  <si>
    <t>Nómina Mar JUNIO</t>
  </si>
  <si>
    <t>Seguros Mar MAYO</t>
  </si>
  <si>
    <t xml:space="preserve">Cádiz, 38 - Hipoteca </t>
  </si>
  <si>
    <t>27/06 a 03/07</t>
  </si>
  <si>
    <t>Cádiz, 77 -Hipoteca-</t>
  </si>
  <si>
    <t>PREVISIÓN PAGOS SEMANAL</t>
  </si>
  <si>
    <t>Renta Carlos</t>
  </si>
  <si>
    <t>#</t>
  </si>
  <si>
    <t xml:space="preserve">Trim. </t>
  </si>
  <si>
    <t>S.Vte 1</t>
  </si>
  <si>
    <t>S.Vte 2</t>
  </si>
  <si>
    <t xml:space="preserve">Nómina Mar </t>
  </si>
  <si>
    <t>Seguros Mar</t>
  </si>
  <si>
    <t>facturar y cobrar junio</t>
  </si>
  <si>
    <t>H96708839</t>
  </si>
  <si>
    <t>B98427347</t>
  </si>
  <si>
    <t>THE SEA WASP MKT S.L.</t>
  </si>
  <si>
    <t>SIN FACTURA</t>
  </si>
  <si>
    <t>RETIRADAS CAJERO</t>
  </si>
  <si>
    <t>SEGUROS Y SIMILARES</t>
  </si>
  <si>
    <t>ROPA, DIETAS, OCIO…</t>
  </si>
  <si>
    <t>OTROS (gtos.bco. y Cargos VISA)</t>
  </si>
  <si>
    <t>Total Gtos.Cta.Lucía</t>
  </si>
  <si>
    <t>CONTROL GASTOS GENERALES (SALIDA CUENTAS) -Tesorería-</t>
  </si>
  <si>
    <t>C.P.ST.CRISTO DEL GRAO, 8</t>
  </si>
  <si>
    <t>FALTA NIF</t>
  </si>
  <si>
    <t>Vivir</t>
  </si>
  <si>
    <t>Negocios</t>
  </si>
  <si>
    <t xml:space="preserve">Totales </t>
  </si>
  <si>
    <t>% Negocio</t>
  </si>
  <si>
    <t>% Vivir</t>
  </si>
  <si>
    <t>COACV</t>
  </si>
  <si>
    <t>Cádiz, 38 (no cargado)</t>
  </si>
  <si>
    <t>A001</t>
  </si>
  <si>
    <t>A002</t>
  </si>
  <si>
    <t>A003</t>
  </si>
  <si>
    <t>H46779203</t>
  </si>
  <si>
    <t>GASOLINA y AUTOPISTAS</t>
  </si>
  <si>
    <t>No pagadas</t>
  </si>
  <si>
    <t>Hipotecas S.Vte.</t>
  </si>
  <si>
    <t>10% a Cta.Ahorro Trazia</t>
  </si>
  <si>
    <t>Sin Contar Alquileres</t>
  </si>
  <si>
    <t>Contando previsión Alquileres</t>
  </si>
  <si>
    <t>Ahorro Trazia</t>
  </si>
  <si>
    <t>Ahorro Carlos</t>
  </si>
  <si>
    <t>Sin sumar alquileres</t>
  </si>
  <si>
    <t>(Sin contar alquileres)</t>
  </si>
  <si>
    <t>* No cargado</t>
  </si>
  <si>
    <t>aplazo siguiente</t>
  </si>
  <si>
    <t>Visa Trazia</t>
  </si>
  <si>
    <t>x</t>
  </si>
  <si>
    <t>H46785747</t>
  </si>
  <si>
    <t>C.P.SAN ANDRÉS, 41</t>
  </si>
  <si>
    <t xml:space="preserve">  </t>
  </si>
  <si>
    <t>Hogar Cádiz, 77-1</t>
  </si>
  <si>
    <t>LISTADO DE COBROS</t>
  </si>
  <si>
    <t>FECHA</t>
  </si>
  <si>
    <t>FACTURA</t>
  </si>
  <si>
    <t>CLIENTE</t>
  </si>
  <si>
    <t>CUENTA</t>
  </si>
  <si>
    <t>EMPRESA</t>
  </si>
  <si>
    <t>KONE ELEVADORES SA</t>
  </si>
  <si>
    <t>ING TRAZIA</t>
  </si>
  <si>
    <t>COLEGIO ARQUITECTOS</t>
  </si>
  <si>
    <t>IMPORTE</t>
  </si>
  <si>
    <t>ALMACERA, 4</t>
  </si>
  <si>
    <t>C.P.SAN ANDRES, 41 (Base Imp.)</t>
  </si>
  <si>
    <t>C.P.SAN ANDRES, 41 (IVA)</t>
  </si>
  <si>
    <t>ING CARLOS</t>
  </si>
  <si>
    <t>B</t>
  </si>
  <si>
    <t>PILAR CASTELLANO</t>
  </si>
  <si>
    <t>24-2015</t>
  </si>
  <si>
    <t>SANTO DOMINGO, 6</t>
  </si>
  <si>
    <t>29-2015</t>
  </si>
  <si>
    <t>SAN ANDRÉS, 41</t>
  </si>
  <si>
    <t>NURIA MORERA</t>
  </si>
  <si>
    <t>CDAD.PROP.SANTÍSIMO CR.GRAO, 8</t>
  </si>
  <si>
    <t>PREVISTO COBRO</t>
  </si>
  <si>
    <t>33-2015</t>
  </si>
  <si>
    <t>PUEBLA VALVERDE, 6 -IMPAGADO-</t>
  </si>
  <si>
    <t>ALMACERA, 4 (Proyecto)</t>
  </si>
  <si>
    <t>C.P.RAMÓN Y CAJAL, 32</t>
  </si>
  <si>
    <t>TRAZIA (CPS a TRAZIA)</t>
  </si>
  <si>
    <t>No previsto</t>
  </si>
  <si>
    <t>Total importe cobros 2016</t>
  </si>
  <si>
    <t>Maderas, 67</t>
  </si>
  <si>
    <t>Av.Mar, 31</t>
  </si>
  <si>
    <t>Granada, 4</t>
  </si>
  <si>
    <t>Reyes Católicos, 2</t>
  </si>
  <si>
    <t>Músico Penella, 12</t>
  </si>
  <si>
    <t>San Vte.Paul, 21</t>
  </si>
  <si>
    <t>Artes Gráficas, 6</t>
  </si>
  <si>
    <t xml:space="preserve">Av.Vedat, 82 ACC </t>
  </si>
  <si>
    <t>Pérez Galdós, 56 ACC</t>
  </si>
  <si>
    <t>Leones, 63 FURE</t>
  </si>
  <si>
    <t>Manuel Gago, 8 FURE</t>
  </si>
  <si>
    <t>Mediterráneo, 4 ACC</t>
  </si>
  <si>
    <t>PREVISIONES</t>
  </si>
  <si>
    <t>C.P. NOU D'OCTUBRE 16 BENETUSSER</t>
  </si>
  <si>
    <t>D.Alcaide, 24 -(Chelos)</t>
  </si>
  <si>
    <t>P.Artola, 14 ACC</t>
  </si>
  <si>
    <t>Fco.Cubells, 46 CFO</t>
  </si>
  <si>
    <t>nou d'octubre 16 IEE</t>
  </si>
  <si>
    <t>Málaga, 20 ACC+FURE</t>
  </si>
  <si>
    <t>Almazora, 68 ACC+FURE</t>
  </si>
  <si>
    <t>A.Iturbi, 61 ACC+FURE</t>
  </si>
  <si>
    <t>Hosp.Univ.Alicante</t>
  </si>
  <si>
    <t>Valle Ballestera, 52 ACC</t>
  </si>
  <si>
    <t>Valle Ballestera, 52 IEE</t>
  </si>
  <si>
    <t>Cid, 22-ACC</t>
  </si>
  <si>
    <t xml:space="preserve">M.Turia, 8-Acc </t>
  </si>
  <si>
    <t>PREV.FRA.</t>
  </si>
  <si>
    <t>PREV.COBRO</t>
  </si>
  <si>
    <t>Fco.Cubells, 27-voladizos</t>
  </si>
  <si>
    <t>Verdolagas,9</t>
  </si>
  <si>
    <t>Previsiones TRAZIA</t>
  </si>
  <si>
    <t>Previsiones CPS</t>
  </si>
  <si>
    <t>Total facturado</t>
  </si>
  <si>
    <t>Importe no cobrado a fecha de hoy</t>
  </si>
  <si>
    <t>TOTAL AÑO 2016 (FACTURADO + PREVISIONES)</t>
  </si>
  <si>
    <t>IVA INGRESOS</t>
  </si>
  <si>
    <t>B.I.</t>
  </si>
  <si>
    <t>Seguro Vehículo (Citroen)</t>
  </si>
  <si>
    <t>Dolores Alcaide, 24</t>
  </si>
  <si>
    <t>San Fco. Borja, 8</t>
  </si>
  <si>
    <t>STBRE.</t>
  </si>
  <si>
    <t>Esteban Pernet, 22-ACC</t>
  </si>
  <si>
    <t>Gastos excluyendo impagados</t>
  </si>
  <si>
    <t>A EFECTOS DE CONTROL GASTOS (Incluye cta.Lucía)</t>
  </si>
  <si>
    <t>Castan Tobeñas, 17</t>
  </si>
  <si>
    <t>Nou D'Octubre, 16</t>
  </si>
  <si>
    <t>Farmacéutico Peydró, 24</t>
  </si>
  <si>
    <t>Verdolagas, 9</t>
  </si>
  <si>
    <t>Humanista Mariner, 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</si>
</sst>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0.00;[Red]#,##0.00"/>
    <numFmt numFmtId="167" formatCode="#,##0.00\ &quot;€&quot;"/>
    <numFmt numFmtId="168" formatCode="d\-m;@"/>
    <numFmt numFmtId="169" formatCode="dd\-mm\-yy;@"/>
  </numFmts>
  <fonts count="61"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name val="Calibri"/>
      <family val="2"/>
      <scheme val="minor"/>
    </font>
    <font>
      <sz val="11"/>
      <color rgb="FF7030A0"/>
      <name val="Calibri"/>
      <family val="2"/>
      <scheme val="minor"/>
    </font>
    <font>
      <sz val="11"/>
      <color rgb="FFC00000"/>
      <name val="Calibri"/>
      <family val="2"/>
      <scheme val="minor"/>
    </font>
    <font>
      <b/>
      <i/>
      <u/>
      <sz val="14"/>
      <color theme="1"/>
      <name val="Calibri"/>
      <family val="2"/>
      <scheme val="minor"/>
    </font>
    <font>
      <u/>
      <sz val="11"/>
      <color theme="1"/>
      <name val="Calibri"/>
      <family val="2"/>
      <scheme val="minor"/>
    </font>
    <font>
      <sz val="11"/>
      <color rgb="FF37CCC9"/>
      <name val="Calibri"/>
      <family val="2"/>
      <scheme val="minor"/>
    </font>
    <font>
      <sz val="11"/>
      <color rgb="FF00CC00"/>
      <name val="Calibri"/>
      <family val="2"/>
      <scheme val="minor"/>
    </font>
    <font>
      <sz val="11"/>
      <color rgb="FF000000"/>
      <name val="Calibri"/>
      <family val="2"/>
      <scheme val="minor"/>
    </font>
    <font>
      <sz val="10"/>
      <name val="Arial"/>
      <family val="2"/>
    </font>
    <font>
      <b/>
      <sz val="8"/>
      <name val="Arial"/>
      <family val="2"/>
    </font>
    <font>
      <sz val="8"/>
      <name val="Arial"/>
      <family val="2"/>
    </font>
    <font>
      <i/>
      <sz val="12"/>
      <name val="Arial"/>
      <family val="2"/>
    </font>
    <font>
      <b/>
      <i/>
      <sz val="12"/>
      <name val="Arial"/>
      <family val="2"/>
    </font>
    <font>
      <b/>
      <sz val="10"/>
      <name val="Arial"/>
      <family val="2"/>
    </font>
    <font>
      <sz val="10"/>
      <color indexed="81"/>
      <name val="Tahoma"/>
      <family val="2"/>
    </font>
    <font>
      <b/>
      <sz val="8"/>
      <color indexed="81"/>
      <name val="Tahoma"/>
      <family val="2"/>
    </font>
    <font>
      <b/>
      <sz val="10"/>
      <color indexed="81"/>
      <name val="Tahoma"/>
      <family val="2"/>
    </font>
    <font>
      <u/>
      <sz val="22"/>
      <name val="Arial"/>
      <family val="2"/>
    </font>
    <font>
      <b/>
      <u/>
      <sz val="22"/>
      <name val="Arial"/>
      <family val="2"/>
    </font>
    <font>
      <b/>
      <u/>
      <sz val="11"/>
      <color theme="1"/>
      <name val="Calibri"/>
      <family val="2"/>
      <scheme val="minor"/>
    </font>
    <font>
      <i/>
      <sz val="11"/>
      <color theme="1"/>
      <name val="Calibri"/>
      <family val="2"/>
      <scheme val="minor"/>
    </font>
    <font>
      <b/>
      <i/>
      <sz val="10"/>
      <name val="Arial"/>
      <family val="2"/>
    </font>
    <font>
      <b/>
      <i/>
      <sz val="11"/>
      <color theme="1"/>
      <name val="Calibri"/>
      <family val="2"/>
      <scheme val="minor"/>
    </font>
    <font>
      <b/>
      <i/>
      <sz val="8"/>
      <name val="Arial"/>
      <family val="2"/>
    </font>
    <font>
      <i/>
      <sz val="10"/>
      <name val="Arial"/>
      <family val="2"/>
    </font>
    <font>
      <i/>
      <sz val="8"/>
      <name val="Arial"/>
      <family val="2"/>
    </font>
    <font>
      <sz val="11"/>
      <color rgb="FFFF0000"/>
      <name val="Calibri"/>
      <family val="2"/>
      <scheme val="minor"/>
    </font>
    <font>
      <sz val="9"/>
      <color theme="1"/>
      <name val="Calibri"/>
      <family val="2"/>
      <scheme val="minor"/>
    </font>
    <font>
      <u/>
      <sz val="9"/>
      <color theme="1"/>
      <name val="Calibri"/>
      <family val="2"/>
      <scheme val="minor"/>
    </font>
    <font>
      <b/>
      <sz val="9"/>
      <color theme="1"/>
      <name val="Calibri"/>
      <family val="2"/>
      <scheme val="minor"/>
    </font>
    <font>
      <sz val="10"/>
      <color theme="1"/>
      <name val="Calibri"/>
      <family val="2"/>
      <scheme val="minor"/>
    </font>
    <font>
      <b/>
      <u/>
      <sz val="10"/>
      <color theme="1"/>
      <name val="Calibri"/>
      <family val="2"/>
      <scheme val="minor"/>
    </font>
    <font>
      <u/>
      <sz val="10"/>
      <color theme="1"/>
      <name val="Calibri"/>
      <family val="2"/>
      <scheme val="minor"/>
    </font>
    <font>
      <b/>
      <sz val="10"/>
      <color theme="1"/>
      <name val="Calibri"/>
      <family val="2"/>
      <scheme val="minor"/>
    </font>
    <font>
      <b/>
      <sz val="10"/>
      <color rgb="FF002F6B"/>
      <name val="Arial"/>
      <family val="2"/>
    </font>
    <font>
      <sz val="10"/>
      <name val="Calibri"/>
      <family val="2"/>
      <scheme val="minor"/>
    </font>
    <font>
      <sz val="10"/>
      <color rgb="FFFF0000"/>
      <name val="Calibri"/>
      <family val="2"/>
      <scheme val="minor"/>
    </font>
    <font>
      <sz val="9"/>
      <color rgb="FFC00000"/>
      <name val="Calibri"/>
      <family val="2"/>
      <scheme val="minor"/>
    </font>
    <font>
      <sz val="9"/>
      <color rgb="FF7030A0"/>
      <name val="Calibri"/>
      <family val="2"/>
      <scheme val="minor"/>
    </font>
    <font>
      <sz val="9"/>
      <color rgb="FF00CC00"/>
      <name val="Calibri"/>
      <family val="2"/>
      <scheme val="minor"/>
    </font>
    <font>
      <i/>
      <u/>
      <sz val="9"/>
      <color rgb="FF00CC00"/>
      <name val="Calibri"/>
      <family val="2"/>
      <scheme val="minor"/>
    </font>
    <font>
      <i/>
      <u/>
      <sz val="9"/>
      <color theme="1"/>
      <name val="Calibri"/>
      <family val="2"/>
      <scheme val="minor"/>
    </font>
    <font>
      <sz val="9"/>
      <color rgb="FF37CCC9"/>
      <name val="Calibri"/>
      <family val="2"/>
      <scheme val="minor"/>
    </font>
    <font>
      <b/>
      <sz val="10"/>
      <name val="Calibri"/>
      <family val="2"/>
      <scheme val="minor"/>
    </font>
    <font>
      <sz val="9"/>
      <color rgb="FFFFCCFF"/>
      <name val="Calibri"/>
      <family val="2"/>
      <scheme val="minor"/>
    </font>
    <font>
      <b/>
      <u/>
      <sz val="9"/>
      <color rgb="FFFF00FF"/>
      <name val="Calibri"/>
      <family val="2"/>
      <scheme val="minor"/>
    </font>
    <font>
      <sz val="9"/>
      <color rgb="FFFF00FF"/>
      <name val="Calibri"/>
      <family val="2"/>
      <scheme val="minor"/>
    </font>
    <font>
      <sz val="11"/>
      <color rgb="FFFF00FF"/>
      <name val="Calibri"/>
      <family val="2"/>
      <scheme val="minor"/>
    </font>
    <font>
      <sz val="11"/>
      <color theme="7"/>
      <name val="Calibri"/>
      <family val="2"/>
      <scheme val="minor"/>
    </font>
    <font>
      <b/>
      <u/>
      <sz val="9"/>
      <color theme="1"/>
      <name val="Calibri"/>
      <family val="2"/>
      <scheme val="minor"/>
    </font>
    <font>
      <b/>
      <u/>
      <sz val="20"/>
      <color theme="1"/>
      <name val="Calibri"/>
      <family val="2"/>
      <scheme val="minor"/>
    </font>
    <font>
      <sz val="11"/>
      <color theme="1"/>
      <name val="Calibri"/>
      <family val="2"/>
      <scheme val="minor"/>
    </font>
    <font>
      <b/>
      <i/>
      <sz val="11"/>
      <color rgb="FFFF00FF"/>
      <name val="Calibri"/>
      <family val="2"/>
      <scheme val="minor"/>
    </font>
    <font>
      <sz val="11"/>
      <color rgb="FF00B0F0"/>
      <name val="Calibri"/>
      <family val="2"/>
      <scheme val="minor"/>
    </font>
    <font>
      <sz val="7"/>
      <color theme="1"/>
      <name val="Calibri"/>
      <family val="2"/>
      <scheme val="minor"/>
    </font>
    <font>
      <b/>
      <sz val="14"/>
      <color theme="1"/>
      <name val="Calibri"/>
      <family val="2"/>
      <scheme val="minor"/>
    </font>
    <font>
      <b/>
      <u/>
      <sz val="14"/>
      <color theme="1"/>
      <name val="Calibri"/>
      <family val="2"/>
      <scheme val="minor"/>
    </font>
  </fonts>
  <fills count="28">
    <fill>
      <patternFill patternType="none"/>
    </fill>
    <fill>
      <patternFill patternType="gray125"/>
    </fill>
    <fill>
      <patternFill patternType="solid">
        <fgColor rgb="FF7030A0"/>
        <bgColor indexed="64"/>
      </patternFill>
    </fill>
    <fill>
      <patternFill patternType="solid">
        <fgColor rgb="FFC00000"/>
        <bgColor indexed="64"/>
      </patternFill>
    </fill>
    <fill>
      <patternFill patternType="solid">
        <fgColor theme="1"/>
        <bgColor indexed="64"/>
      </patternFill>
    </fill>
    <fill>
      <patternFill patternType="solid">
        <fgColor rgb="FF00CC00"/>
        <bgColor indexed="64"/>
      </patternFill>
    </fill>
    <fill>
      <patternFill patternType="mediumGray">
        <fgColor indexed="31"/>
      </patternFill>
    </fill>
    <fill>
      <patternFill patternType="solid">
        <fgColor indexed="58"/>
        <bgColor indexed="64"/>
      </patternFill>
    </fill>
    <fill>
      <patternFill patternType="solid">
        <fgColor indexed="9"/>
        <bgColor indexed="64"/>
      </patternFill>
    </fill>
    <fill>
      <patternFill patternType="gray125">
        <fgColor indexed="13"/>
      </patternFill>
    </fill>
    <fill>
      <patternFill patternType="solid">
        <fgColor indexed="61"/>
        <bgColor indexed="64"/>
      </patternFill>
    </fill>
    <fill>
      <patternFill patternType="solid">
        <fgColor rgb="FFFFFF00"/>
        <bgColor indexed="64"/>
      </patternFill>
    </fill>
    <fill>
      <patternFill patternType="gray125">
        <fgColor indexed="13"/>
        <bgColor rgb="FFFFFF00"/>
      </patternFill>
    </fill>
    <fill>
      <patternFill patternType="solid">
        <fgColor rgb="FF92D050"/>
        <bgColor indexed="64"/>
      </patternFill>
    </fill>
    <fill>
      <patternFill patternType="gray125">
        <fgColor indexed="13"/>
        <bgColor rgb="FF92D050"/>
      </patternFill>
    </fill>
    <fill>
      <patternFill patternType="solid">
        <fgColor theme="3" tint="0.79998168889431442"/>
        <bgColor indexed="64"/>
      </patternFill>
    </fill>
    <fill>
      <patternFill patternType="gray125">
        <fgColor indexed="13"/>
        <bgColor theme="3" tint="0.79998168889431442"/>
      </patternFill>
    </fill>
    <fill>
      <patternFill patternType="solid">
        <fgColor theme="9" tint="0.79998168889431442"/>
        <bgColor indexed="64"/>
      </patternFill>
    </fill>
    <fill>
      <patternFill patternType="gray125">
        <fgColor indexed="13"/>
        <bgColor theme="9" tint="0.79998168889431442"/>
      </patternFill>
    </fill>
    <fill>
      <patternFill patternType="solid">
        <fgColor theme="8" tint="0.79998168889431442"/>
        <bgColor indexed="64"/>
      </patternFill>
    </fill>
    <fill>
      <patternFill patternType="gray125">
        <fgColor indexed="13"/>
        <bgColor theme="8" tint="0.79998168889431442"/>
      </patternFill>
    </fill>
    <fill>
      <patternFill patternType="solid">
        <fgColor theme="0"/>
        <bgColor indexed="64"/>
      </patternFill>
    </fill>
    <fill>
      <patternFill patternType="solid">
        <fgColor rgb="FFECECEC"/>
        <bgColor indexed="64"/>
      </patternFill>
    </fill>
    <fill>
      <patternFill patternType="solid">
        <fgColor theme="6" tint="0.79998168889431442"/>
        <bgColor indexed="64"/>
      </patternFill>
    </fill>
    <fill>
      <patternFill patternType="solid">
        <fgColor rgb="FFFF00FF"/>
        <bgColor indexed="64"/>
      </patternFill>
    </fill>
    <fill>
      <gradientFill>
        <stop position="0">
          <color theme="0"/>
        </stop>
        <stop position="0.5">
          <color rgb="FFFF0000"/>
        </stop>
        <stop position="1">
          <color theme="0"/>
        </stop>
      </gradientFill>
    </fill>
    <fill>
      <gradientFill degree="90">
        <stop position="0">
          <color theme="0"/>
        </stop>
        <stop position="1">
          <color rgb="FFFF0000"/>
        </stop>
      </gradientFill>
    </fill>
    <fill>
      <patternFill patternType="solid">
        <fgColor rgb="FFFFFFCC"/>
        <bgColor indexed="64"/>
      </patternFill>
    </fill>
  </fills>
  <borders count="49">
    <border>
      <left/>
      <right/>
      <top/>
      <bottom/>
      <diagonal/>
    </border>
    <border>
      <left style="thin">
        <color indexed="23"/>
      </left>
      <right style="thin">
        <color indexed="23"/>
      </right>
      <top style="thin">
        <color indexed="23"/>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23"/>
      </top>
      <bottom style="thin">
        <color indexed="23"/>
      </bottom>
      <diagonal/>
    </border>
    <border>
      <left/>
      <right/>
      <top style="thin">
        <color indexed="23"/>
      </top>
      <bottom style="medium">
        <color indexed="64"/>
      </bottom>
      <diagonal/>
    </border>
    <border>
      <left/>
      <right/>
      <top/>
      <bottom style="thin">
        <color indexed="23"/>
      </bottom>
      <diagonal/>
    </border>
    <border>
      <left/>
      <right/>
      <top style="thin">
        <color auto="1"/>
      </top>
      <bottom style="thin">
        <color auto="1"/>
      </bottom>
      <diagonal/>
    </border>
    <border>
      <left/>
      <right/>
      <top/>
      <bottom style="medium">
        <color indexed="64"/>
      </bottom>
      <diagonal/>
    </border>
    <border>
      <left/>
      <right/>
      <top style="thin">
        <color indexed="64"/>
      </top>
      <bottom style="thin">
        <color indexed="23"/>
      </bottom>
      <diagonal/>
    </border>
    <border>
      <left style="thin">
        <color indexed="23"/>
      </left>
      <right/>
      <top style="thin">
        <color indexed="64"/>
      </top>
      <bottom style="thin">
        <color indexed="23"/>
      </bottom>
      <diagonal/>
    </border>
    <border>
      <left style="thin">
        <color indexed="23"/>
      </left>
      <right/>
      <top style="thin">
        <color indexed="23"/>
      </top>
      <bottom style="thin">
        <color indexed="23"/>
      </bottom>
      <diagonal/>
    </border>
    <border>
      <left style="thin">
        <color indexed="23"/>
      </left>
      <right/>
      <top style="thin">
        <color indexed="23"/>
      </top>
      <bottom style="medium">
        <color indexed="64"/>
      </bottom>
      <diagonal/>
    </border>
    <border>
      <left style="thin">
        <color indexed="23"/>
      </left>
      <right style="thin">
        <color indexed="23"/>
      </right>
      <top/>
      <bottom/>
      <diagonal/>
    </border>
    <border>
      <left/>
      <right/>
      <top style="thin">
        <color indexed="64"/>
      </top>
      <bottom style="medium">
        <color indexed="64"/>
      </bottom>
      <diagonal/>
    </border>
    <border>
      <left style="thin">
        <color indexed="23"/>
      </left>
      <right style="thin">
        <color indexed="23"/>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medium">
        <color indexed="64"/>
      </bottom>
      <diagonal/>
    </border>
    <border>
      <left style="thin">
        <color indexed="23"/>
      </left>
      <right/>
      <top style="thin">
        <color indexed="23"/>
      </top>
      <bottom style="medium">
        <color indexed="64"/>
      </bottom>
      <diagonal/>
    </border>
    <border>
      <left/>
      <right/>
      <top style="thin">
        <color indexed="23"/>
      </top>
      <bottom style="medium">
        <color indexed="64"/>
      </bottom>
      <diagonal/>
    </border>
    <border>
      <left/>
      <right/>
      <top style="thin">
        <color auto="1"/>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9" fontId="55" fillId="0" borderId="0" applyFont="0" applyFill="0" applyBorder="0" applyAlignment="0" applyProtection="0"/>
    <xf numFmtId="0" fontId="55" fillId="0" borderId="0"/>
  </cellStyleXfs>
  <cellXfs count="514">
    <xf numFmtId="0" fontId="0" fillId="0" borderId="0" xfId="0"/>
    <xf numFmtId="0" fontId="0" fillId="0" borderId="0" xfId="0" quotePrefix="1"/>
    <xf numFmtId="0" fontId="0" fillId="0" borderId="0" xfId="0" applyAlignment="1">
      <alignment horizontal="center"/>
    </xf>
    <xf numFmtId="0" fontId="1" fillId="0" borderId="0" xfId="0" applyFont="1"/>
    <xf numFmtId="0" fontId="1" fillId="0" borderId="0" xfId="0" applyFont="1" applyAlignment="1">
      <alignment horizontal="center"/>
    </xf>
    <xf numFmtId="2" fontId="0" fillId="0" borderId="0" xfId="0" applyNumberFormat="1"/>
    <xf numFmtId="2" fontId="5" fillId="0" borderId="0" xfId="0" applyNumberFormat="1" applyFont="1"/>
    <xf numFmtId="49" fontId="0" fillId="0" borderId="0" xfId="0" applyNumberFormat="1"/>
    <xf numFmtId="0" fontId="6" fillId="0" borderId="0" xfId="0" applyFont="1"/>
    <xf numFmtId="2" fontId="6" fillId="0" borderId="0" xfId="0" applyNumberFormat="1" applyFont="1"/>
    <xf numFmtId="0" fontId="5" fillId="0" borderId="0" xfId="0" applyFont="1"/>
    <xf numFmtId="2" fontId="7" fillId="0" borderId="0" xfId="0" applyNumberFormat="1" applyFont="1"/>
    <xf numFmtId="0" fontId="8" fillId="0" borderId="0" xfId="0" applyFont="1" applyAlignment="1">
      <alignment horizontal="center"/>
    </xf>
    <xf numFmtId="0" fontId="9" fillId="0" borderId="0" xfId="0" applyFont="1"/>
    <xf numFmtId="2" fontId="9" fillId="0" borderId="0" xfId="0" applyNumberFormat="1" applyFont="1"/>
    <xf numFmtId="0" fontId="10" fillId="0" borderId="0" xfId="0" applyFont="1"/>
    <xf numFmtId="2" fontId="10" fillId="0" borderId="0" xfId="0" applyNumberFormat="1" applyFont="1"/>
    <xf numFmtId="2" fontId="10" fillId="0" borderId="0" xfId="0" applyNumberFormat="1" applyFont="1" applyFill="1"/>
    <xf numFmtId="2" fontId="0" fillId="0" borderId="0" xfId="0" applyNumberFormat="1" applyFill="1"/>
    <xf numFmtId="0" fontId="0" fillId="0" borderId="0" xfId="0" applyFont="1"/>
    <xf numFmtId="2" fontId="6" fillId="0" borderId="0" xfId="0" applyNumberFormat="1" applyFont="1" applyFill="1"/>
    <xf numFmtId="2" fontId="5" fillId="0" borderId="0" xfId="0" applyNumberFormat="1" applyFont="1" applyFill="1"/>
    <xf numFmtId="2" fontId="9" fillId="0" borderId="0" xfId="0" applyNumberFormat="1" applyFont="1" applyFill="1"/>
    <xf numFmtId="0" fontId="12" fillId="6" borderId="1" xfId="0" applyFont="1" applyFill="1" applyBorder="1" applyAlignment="1" applyProtection="1">
      <alignment horizontal="center" vertical="center" wrapText="1"/>
      <protection hidden="1"/>
    </xf>
    <xf numFmtId="0" fontId="12" fillId="6" borderId="2" xfId="0" applyFont="1" applyFill="1" applyBorder="1" applyAlignment="1" applyProtection="1">
      <alignment horizontal="center" vertical="center" wrapText="1"/>
      <protection hidden="1"/>
    </xf>
    <xf numFmtId="0" fontId="0" fillId="7" borderId="0" xfId="0" applyFill="1" applyAlignment="1" applyProtection="1">
      <alignment wrapText="1"/>
      <protection hidden="1"/>
    </xf>
    <xf numFmtId="0" fontId="13" fillId="0" borderId="0" xfId="0" applyFont="1" applyProtection="1">
      <protection hidden="1"/>
    </xf>
    <xf numFmtId="0" fontId="14" fillId="0" borderId="0" xfId="0" applyFont="1" applyProtection="1">
      <protection hidden="1"/>
    </xf>
    <xf numFmtId="0" fontId="0" fillId="0" borderId="0" xfId="0" applyProtection="1">
      <protection hidden="1"/>
    </xf>
    <xf numFmtId="0" fontId="12" fillId="0" borderId="0" xfId="0" applyFont="1" applyProtection="1">
      <protection hidden="1"/>
    </xf>
    <xf numFmtId="164" fontId="12" fillId="8" borderId="2" xfId="0" applyNumberFormat="1" applyFont="1" applyFill="1" applyBorder="1" applyAlignment="1" applyProtection="1">
      <alignment vertical="top"/>
      <protection locked="0" hidden="1"/>
    </xf>
    <xf numFmtId="3" fontId="12" fillId="8" borderId="2" xfId="0" applyNumberFormat="1" applyFont="1" applyFill="1" applyBorder="1" applyAlignment="1" applyProtection="1">
      <alignment vertical="top"/>
      <protection locked="0" hidden="1"/>
    </xf>
    <xf numFmtId="0" fontId="12" fillId="0" borderId="2" xfId="0" applyNumberFormat="1" applyFont="1" applyFill="1" applyBorder="1" applyAlignment="1" applyProtection="1">
      <alignment vertical="top"/>
      <protection hidden="1"/>
    </xf>
    <xf numFmtId="0" fontId="12" fillId="8" borderId="2" xfId="0" applyFont="1" applyFill="1" applyBorder="1" applyAlignment="1" applyProtection="1">
      <alignment vertical="top"/>
      <protection locked="0" hidden="1"/>
    </xf>
    <xf numFmtId="4" fontId="12" fillId="0" borderId="2" xfId="0" applyNumberFormat="1" applyFont="1" applyFill="1" applyBorder="1" applyAlignment="1" applyProtection="1">
      <alignment vertical="top"/>
      <protection locked="0" hidden="1"/>
    </xf>
    <xf numFmtId="1" fontId="12" fillId="0" borderId="2" xfId="0" applyNumberFormat="1" applyFont="1" applyFill="1" applyBorder="1" applyAlignment="1" applyProtection="1">
      <alignment horizontal="center" vertical="top"/>
      <protection locked="0" hidden="1"/>
    </xf>
    <xf numFmtId="165" fontId="12" fillId="9" borderId="2" xfId="0" applyNumberFormat="1" applyFont="1" applyFill="1" applyBorder="1" applyAlignment="1" applyProtection="1">
      <alignment horizontal="center" vertical="top"/>
      <protection locked="0" hidden="1"/>
    </xf>
    <xf numFmtId="4" fontId="12" fillId="9" borderId="2" xfId="0" applyNumberFormat="1" applyFont="1" applyFill="1" applyBorder="1" applyAlignment="1" applyProtection="1">
      <alignment vertical="top"/>
      <protection hidden="1"/>
    </xf>
    <xf numFmtId="0" fontId="0" fillId="7" borderId="0" xfId="0" applyFill="1" applyProtection="1">
      <protection hidden="1"/>
    </xf>
    <xf numFmtId="0" fontId="12" fillId="10" borderId="2" xfId="0" applyNumberFormat="1" applyFont="1" applyFill="1" applyBorder="1" applyAlignment="1" applyProtection="1">
      <alignment vertical="top"/>
    </xf>
    <xf numFmtId="0" fontId="12" fillId="10" borderId="2" xfId="0" applyNumberFormat="1" applyFont="1" applyFill="1" applyBorder="1" applyAlignment="1" applyProtection="1">
      <alignment vertical="top" wrapText="1"/>
    </xf>
    <xf numFmtId="1" fontId="12" fillId="10" borderId="3" xfId="0" applyNumberFormat="1" applyFont="1" applyFill="1" applyBorder="1" applyAlignment="1" applyProtection="1">
      <alignment vertical="top"/>
    </xf>
    <xf numFmtId="4" fontId="0" fillId="0" borderId="0" xfId="0" applyNumberFormat="1" applyProtection="1">
      <protection hidden="1"/>
    </xf>
    <xf numFmtId="164" fontId="15" fillId="8" borderId="2" xfId="0" applyNumberFormat="1" applyFont="1" applyFill="1" applyBorder="1" applyAlignment="1" applyProtection="1">
      <alignment vertical="top"/>
      <protection locked="0" hidden="1"/>
    </xf>
    <xf numFmtId="3" fontId="15" fillId="8" borderId="2" xfId="0" applyNumberFormat="1" applyFont="1" applyFill="1" applyBorder="1" applyAlignment="1" applyProtection="1">
      <alignment vertical="top"/>
      <protection locked="0" hidden="1"/>
    </xf>
    <xf numFmtId="0" fontId="15" fillId="0" borderId="2" xfId="0" applyNumberFormat="1" applyFont="1" applyFill="1" applyBorder="1" applyAlignment="1" applyProtection="1">
      <alignment vertical="top"/>
      <protection hidden="1"/>
    </xf>
    <xf numFmtId="0" fontId="16" fillId="8" borderId="2" xfId="0" applyFont="1" applyFill="1" applyBorder="1" applyAlignment="1" applyProtection="1">
      <alignment vertical="top"/>
      <protection locked="0" hidden="1"/>
    </xf>
    <xf numFmtId="4" fontId="16" fillId="0" borderId="2" xfId="0" applyNumberFormat="1" applyFont="1" applyFill="1" applyBorder="1" applyAlignment="1" applyProtection="1">
      <alignment vertical="top"/>
      <protection locked="0" hidden="1"/>
    </xf>
    <xf numFmtId="0" fontId="15" fillId="0" borderId="0" xfId="0" applyFont="1" applyProtection="1">
      <protection hidden="1"/>
    </xf>
    <xf numFmtId="0" fontId="15" fillId="0" borderId="0" xfId="0" applyFont="1"/>
    <xf numFmtId="164" fontId="12" fillId="11" borderId="2" xfId="0" applyNumberFormat="1" applyFont="1" applyFill="1" applyBorder="1" applyAlignment="1" applyProtection="1">
      <alignment vertical="top"/>
      <protection locked="0" hidden="1"/>
    </xf>
    <xf numFmtId="3" fontId="12" fillId="11" borderId="2" xfId="0" applyNumberFormat="1" applyFont="1" applyFill="1" applyBorder="1" applyAlignment="1" applyProtection="1">
      <alignment vertical="top"/>
      <protection locked="0" hidden="1"/>
    </xf>
    <xf numFmtId="0" fontId="12" fillId="11" borderId="2" xfId="0" applyNumberFormat="1" applyFont="1" applyFill="1" applyBorder="1" applyAlignment="1" applyProtection="1">
      <alignment vertical="top"/>
      <protection hidden="1"/>
    </xf>
    <xf numFmtId="0" fontId="12" fillId="11" borderId="2" xfId="0" applyFont="1" applyFill="1" applyBorder="1" applyAlignment="1" applyProtection="1">
      <alignment vertical="top"/>
      <protection locked="0" hidden="1"/>
    </xf>
    <xf numFmtId="4" fontId="12" fillId="11" borderId="2" xfId="0" applyNumberFormat="1" applyFont="1" applyFill="1" applyBorder="1" applyAlignment="1" applyProtection="1">
      <alignment vertical="top"/>
      <protection locked="0" hidden="1"/>
    </xf>
    <xf numFmtId="1" fontId="12" fillId="11" borderId="2" xfId="0" applyNumberFormat="1" applyFont="1" applyFill="1" applyBorder="1" applyAlignment="1" applyProtection="1">
      <alignment horizontal="center" vertical="top"/>
      <protection locked="0" hidden="1"/>
    </xf>
    <xf numFmtId="165" fontId="12" fillId="12" borderId="2" xfId="0" applyNumberFormat="1" applyFont="1" applyFill="1" applyBorder="1" applyAlignment="1" applyProtection="1">
      <alignment horizontal="center" vertical="top"/>
      <protection locked="0" hidden="1"/>
    </xf>
    <xf numFmtId="4" fontId="12" fillId="12" borderId="2" xfId="0" applyNumberFormat="1" applyFont="1" applyFill="1" applyBorder="1" applyAlignment="1" applyProtection="1">
      <alignment vertical="top"/>
      <protection hidden="1"/>
    </xf>
    <xf numFmtId="0" fontId="0" fillId="11" borderId="0" xfId="0" applyFill="1" applyProtection="1">
      <protection hidden="1"/>
    </xf>
    <xf numFmtId="0" fontId="12" fillId="11" borderId="2" xfId="0" applyNumberFormat="1" applyFont="1" applyFill="1" applyBorder="1" applyAlignment="1" applyProtection="1">
      <alignment vertical="top"/>
    </xf>
    <xf numFmtId="0" fontId="12" fillId="11" borderId="2" xfId="0" applyNumberFormat="1" applyFont="1" applyFill="1" applyBorder="1" applyAlignment="1" applyProtection="1">
      <alignment vertical="top" wrapText="1"/>
    </xf>
    <xf numFmtId="1" fontId="12" fillId="11" borderId="3" xfId="0" applyNumberFormat="1" applyFont="1" applyFill="1" applyBorder="1" applyAlignment="1" applyProtection="1">
      <alignment vertical="top"/>
    </xf>
    <xf numFmtId="0" fontId="14" fillId="11" borderId="0" xfId="0" applyFont="1" applyFill="1" applyProtection="1">
      <protection hidden="1"/>
    </xf>
    <xf numFmtId="0" fontId="12" fillId="11" borderId="0" xfId="0" applyFont="1" applyFill="1" applyProtection="1">
      <protection hidden="1"/>
    </xf>
    <xf numFmtId="4" fontId="0" fillId="11" borderId="0" xfId="0" applyNumberFormat="1" applyFill="1" applyProtection="1">
      <protection hidden="1"/>
    </xf>
    <xf numFmtId="0" fontId="0" fillId="11" borderId="0" xfId="0" applyFill="1"/>
    <xf numFmtId="164" fontId="12" fillId="13" borderId="2" xfId="0" applyNumberFormat="1" applyFont="1" applyFill="1" applyBorder="1" applyAlignment="1" applyProtection="1">
      <alignment vertical="top"/>
      <protection locked="0" hidden="1"/>
    </xf>
    <xf numFmtId="3" fontId="12" fillId="13" borderId="2" xfId="0" applyNumberFormat="1" applyFont="1" applyFill="1" applyBorder="1" applyAlignment="1" applyProtection="1">
      <alignment vertical="top"/>
      <protection locked="0" hidden="1"/>
    </xf>
    <xf numFmtId="0" fontId="12" fillId="13" borderId="2" xfId="0" applyNumberFormat="1" applyFont="1" applyFill="1" applyBorder="1" applyAlignment="1" applyProtection="1">
      <alignment vertical="top"/>
      <protection hidden="1"/>
    </xf>
    <xf numFmtId="0" fontId="12" fillId="13" borderId="2" xfId="0" applyFont="1" applyFill="1" applyBorder="1" applyAlignment="1" applyProtection="1">
      <alignment vertical="top"/>
      <protection locked="0" hidden="1"/>
    </xf>
    <xf numFmtId="4" fontId="12" fillId="13" borderId="2" xfId="0" applyNumberFormat="1" applyFont="1" applyFill="1" applyBorder="1" applyAlignment="1" applyProtection="1">
      <alignment vertical="top"/>
      <protection locked="0" hidden="1"/>
    </xf>
    <xf numFmtId="1" fontId="12" fillId="13" borderId="2" xfId="0" applyNumberFormat="1" applyFont="1" applyFill="1" applyBorder="1" applyAlignment="1" applyProtection="1">
      <alignment horizontal="center" vertical="top"/>
      <protection locked="0" hidden="1"/>
    </xf>
    <xf numFmtId="4" fontId="12" fillId="14" borderId="2" xfId="0" applyNumberFormat="1" applyFont="1" applyFill="1" applyBorder="1" applyAlignment="1" applyProtection="1">
      <alignment vertical="top"/>
      <protection hidden="1"/>
    </xf>
    <xf numFmtId="0" fontId="0" fillId="13" borderId="0" xfId="0" applyFill="1" applyProtection="1">
      <protection hidden="1"/>
    </xf>
    <xf numFmtId="0" fontId="12" fillId="13" borderId="2" xfId="0" applyNumberFormat="1" applyFont="1" applyFill="1" applyBorder="1" applyAlignment="1" applyProtection="1">
      <alignment vertical="top"/>
    </xf>
    <xf numFmtId="0" fontId="12" fillId="13" borderId="2" xfId="0" applyNumberFormat="1" applyFont="1" applyFill="1" applyBorder="1" applyAlignment="1" applyProtection="1">
      <alignment vertical="top" wrapText="1"/>
    </xf>
    <xf numFmtId="1" fontId="12" fillId="13" borderId="3" xfId="0" applyNumberFormat="1" applyFont="1" applyFill="1" applyBorder="1" applyAlignment="1" applyProtection="1">
      <alignment vertical="top"/>
    </xf>
    <xf numFmtId="0" fontId="14" fillId="13" borderId="0" xfId="0" applyFont="1" applyFill="1" applyProtection="1">
      <protection hidden="1"/>
    </xf>
    <xf numFmtId="0" fontId="12" fillId="13" borderId="0" xfId="0" applyFont="1" applyFill="1" applyProtection="1">
      <protection hidden="1"/>
    </xf>
    <xf numFmtId="0" fontId="0" fillId="13" borderId="0" xfId="0" applyFill="1"/>
    <xf numFmtId="164" fontId="12" fillId="15" borderId="2" xfId="0" applyNumberFormat="1" applyFont="1" applyFill="1" applyBorder="1" applyAlignment="1" applyProtection="1">
      <alignment vertical="top"/>
      <protection locked="0" hidden="1"/>
    </xf>
    <xf numFmtId="3" fontId="12" fillId="15" borderId="2" xfId="0" applyNumberFormat="1" applyFont="1" applyFill="1" applyBorder="1" applyAlignment="1" applyProtection="1">
      <alignment vertical="top"/>
      <protection locked="0" hidden="1"/>
    </xf>
    <xf numFmtId="0" fontId="12" fillId="15" borderId="2" xfId="0" applyNumberFormat="1" applyFont="1" applyFill="1" applyBorder="1" applyAlignment="1" applyProtection="1">
      <alignment vertical="top"/>
      <protection hidden="1"/>
    </xf>
    <xf numFmtId="0" fontId="12" fillId="15" borderId="2" xfId="0" applyFont="1" applyFill="1" applyBorder="1" applyAlignment="1" applyProtection="1">
      <alignment vertical="top"/>
      <protection locked="0" hidden="1"/>
    </xf>
    <xf numFmtId="4" fontId="12" fillId="15" borderId="2" xfId="0" applyNumberFormat="1" applyFont="1" applyFill="1" applyBorder="1" applyAlignment="1" applyProtection="1">
      <alignment vertical="top"/>
      <protection locked="0" hidden="1"/>
    </xf>
    <xf numFmtId="1" fontId="12" fillId="15" borderId="2" xfId="0" applyNumberFormat="1" applyFont="1" applyFill="1" applyBorder="1" applyAlignment="1" applyProtection="1">
      <alignment horizontal="center" vertical="top"/>
      <protection locked="0" hidden="1"/>
    </xf>
    <xf numFmtId="4" fontId="12" fillId="16" borderId="2" xfId="0" applyNumberFormat="1" applyFont="1" applyFill="1" applyBorder="1" applyAlignment="1" applyProtection="1">
      <alignment vertical="top"/>
      <protection hidden="1"/>
    </xf>
    <xf numFmtId="0" fontId="0" fillId="15" borderId="0" xfId="0" applyFill="1" applyProtection="1">
      <protection hidden="1"/>
    </xf>
    <xf numFmtId="0" fontId="12" fillId="15" borderId="2" xfId="0" applyNumberFormat="1" applyFont="1" applyFill="1" applyBorder="1" applyAlignment="1" applyProtection="1">
      <alignment vertical="top"/>
    </xf>
    <xf numFmtId="0" fontId="12" fillId="15" borderId="2" xfId="0" applyNumberFormat="1" applyFont="1" applyFill="1" applyBorder="1" applyAlignment="1" applyProtection="1">
      <alignment vertical="top" wrapText="1"/>
    </xf>
    <xf numFmtId="1" fontId="12" fillId="15" borderId="3" xfId="0" applyNumberFormat="1" applyFont="1" applyFill="1" applyBorder="1" applyAlignment="1" applyProtection="1">
      <alignment vertical="top"/>
    </xf>
    <xf numFmtId="0" fontId="14" fillId="15" borderId="0" xfId="0" applyFont="1" applyFill="1" applyProtection="1">
      <protection hidden="1"/>
    </xf>
    <xf numFmtId="0" fontId="0" fillId="15" borderId="0" xfId="0" applyFill="1"/>
    <xf numFmtId="164" fontId="12" fillId="0" borderId="2" xfId="0" applyNumberFormat="1" applyFont="1" applyFill="1" applyBorder="1" applyAlignment="1" applyProtection="1">
      <alignment vertical="top"/>
      <protection locked="0" hidden="1"/>
    </xf>
    <xf numFmtId="3" fontId="12" fillId="0" borderId="2" xfId="0" applyNumberFormat="1" applyFont="1" applyFill="1" applyBorder="1" applyAlignment="1" applyProtection="1">
      <alignment vertical="top"/>
      <protection locked="0" hidden="1"/>
    </xf>
    <xf numFmtId="0" fontId="12" fillId="0" borderId="2" xfId="0" applyFont="1" applyFill="1" applyBorder="1" applyAlignment="1" applyProtection="1">
      <alignment vertical="top"/>
      <protection locked="0" hidden="1"/>
    </xf>
    <xf numFmtId="0" fontId="14" fillId="0" borderId="0" xfId="0" applyFont="1" applyFill="1" applyProtection="1">
      <protection hidden="1"/>
    </xf>
    <xf numFmtId="0" fontId="0" fillId="0" borderId="0" xfId="0" applyFill="1" applyProtection="1">
      <protection hidden="1"/>
    </xf>
    <xf numFmtId="0" fontId="12" fillId="0" borderId="0" xfId="0" applyFont="1" applyFill="1" applyProtection="1">
      <protection hidden="1"/>
    </xf>
    <xf numFmtId="4" fontId="0" fillId="0" borderId="0" xfId="0" applyNumberFormat="1" applyFill="1" applyProtection="1">
      <protection hidden="1"/>
    </xf>
    <xf numFmtId="0" fontId="0" fillId="0" borderId="0" xfId="0" applyFill="1"/>
    <xf numFmtId="165" fontId="12" fillId="0" borderId="2" xfId="0" applyNumberFormat="1" applyFont="1" applyFill="1" applyBorder="1" applyAlignment="1" applyProtection="1">
      <alignment horizontal="center" vertical="top"/>
      <protection locked="0" hidden="1"/>
    </xf>
    <xf numFmtId="0" fontId="12" fillId="8" borderId="2" xfId="0" applyNumberFormat="1" applyFont="1" applyFill="1" applyBorder="1" applyAlignment="1" applyProtection="1">
      <alignment vertical="top"/>
      <protection hidden="1"/>
    </xf>
    <xf numFmtId="166" fontId="12" fillId="6" borderId="2" xfId="0" applyNumberFormat="1" applyFont="1" applyFill="1" applyBorder="1" applyAlignment="1" applyProtection="1">
      <alignment horizontal="center" vertical="top"/>
      <protection hidden="1"/>
    </xf>
    <xf numFmtId="0" fontId="17" fillId="6" borderId="2" xfId="0" applyFont="1" applyFill="1" applyBorder="1" applyAlignment="1" applyProtection="1">
      <alignment vertical="top"/>
      <protection hidden="1"/>
    </xf>
    <xf numFmtId="4" fontId="12" fillId="6" borderId="2" xfId="0" applyNumberFormat="1" applyFont="1" applyFill="1" applyBorder="1" applyAlignment="1" applyProtection="1">
      <alignment vertical="top"/>
      <protection hidden="1"/>
    </xf>
    <xf numFmtId="0" fontId="14" fillId="0" borderId="0" xfId="0" applyFont="1"/>
    <xf numFmtId="0" fontId="21" fillId="0" borderId="0" xfId="0" applyFont="1" applyAlignment="1" applyProtection="1">
      <alignment horizontal="center" vertical="center"/>
      <protection hidden="1"/>
    </xf>
    <xf numFmtId="4" fontId="12" fillId="0" borderId="2" xfId="0" applyNumberFormat="1" applyFont="1" applyFill="1" applyBorder="1" applyAlignment="1" applyProtection="1">
      <alignment vertical="top"/>
      <protection hidden="1"/>
    </xf>
    <xf numFmtId="0" fontId="12" fillId="0" borderId="2" xfId="0" applyNumberFormat="1" applyFont="1" applyFill="1" applyBorder="1" applyAlignment="1" applyProtection="1">
      <alignment vertical="top"/>
    </xf>
    <xf numFmtId="0" fontId="12" fillId="0" borderId="2" xfId="0" applyNumberFormat="1" applyFont="1" applyFill="1" applyBorder="1" applyAlignment="1" applyProtection="1">
      <alignment vertical="top" wrapText="1"/>
    </xf>
    <xf numFmtId="1" fontId="12" fillId="0" borderId="3" xfId="0" applyNumberFormat="1" applyFont="1" applyFill="1" applyBorder="1" applyAlignment="1" applyProtection="1">
      <alignment vertical="top"/>
    </xf>
    <xf numFmtId="0" fontId="15" fillId="0" borderId="0" xfId="0" applyFont="1" applyFill="1" applyProtection="1">
      <protection hidden="1"/>
    </xf>
    <xf numFmtId="0" fontId="15" fillId="0" borderId="2" xfId="0" applyNumberFormat="1" applyFont="1" applyFill="1" applyBorder="1" applyAlignment="1" applyProtection="1">
      <alignment vertical="top"/>
    </xf>
    <xf numFmtId="0" fontId="15" fillId="0" borderId="2" xfId="0" applyNumberFormat="1" applyFont="1" applyFill="1" applyBorder="1" applyAlignment="1" applyProtection="1">
      <alignment vertical="top" wrapText="1"/>
    </xf>
    <xf numFmtId="1" fontId="15" fillId="0" borderId="3" xfId="0" applyNumberFormat="1" applyFont="1" applyFill="1" applyBorder="1" applyAlignment="1" applyProtection="1">
      <alignment vertical="top"/>
    </xf>
    <xf numFmtId="0" fontId="22" fillId="0" borderId="2" xfId="0" applyFont="1" applyFill="1" applyBorder="1" applyAlignment="1" applyProtection="1">
      <alignment vertical="top"/>
      <protection locked="0" hidden="1"/>
    </xf>
    <xf numFmtId="0" fontId="0" fillId="0" borderId="0" xfId="0" applyFill="1" applyAlignment="1" applyProtection="1">
      <alignment wrapText="1"/>
      <protection hidden="1"/>
    </xf>
    <xf numFmtId="0" fontId="14" fillId="0" borderId="0" xfId="0" applyFont="1" applyFill="1"/>
    <xf numFmtId="1" fontId="12" fillId="17" borderId="2" xfId="0" applyNumberFormat="1" applyFont="1" applyFill="1" applyBorder="1" applyAlignment="1" applyProtection="1">
      <alignment horizontal="center" vertical="top"/>
      <protection locked="0" hidden="1"/>
    </xf>
    <xf numFmtId="165" fontId="12" fillId="18" borderId="2" xfId="0" applyNumberFormat="1" applyFont="1" applyFill="1" applyBorder="1" applyAlignment="1" applyProtection="1">
      <alignment horizontal="center" vertical="top"/>
      <protection locked="0" hidden="1"/>
    </xf>
    <xf numFmtId="4" fontId="12" fillId="18" borderId="2" xfId="0" applyNumberFormat="1" applyFont="1" applyFill="1" applyBorder="1" applyAlignment="1" applyProtection="1">
      <alignment vertical="top"/>
      <protection hidden="1"/>
    </xf>
    <xf numFmtId="164" fontId="12" fillId="17" borderId="2" xfId="0" applyNumberFormat="1" applyFont="1" applyFill="1" applyBorder="1" applyAlignment="1" applyProtection="1">
      <alignment vertical="top"/>
      <protection locked="0" hidden="1"/>
    </xf>
    <xf numFmtId="3" fontId="12" fillId="17" borderId="2" xfId="0" applyNumberFormat="1" applyFont="1" applyFill="1" applyBorder="1" applyAlignment="1" applyProtection="1">
      <alignment vertical="top"/>
      <protection locked="0" hidden="1"/>
    </xf>
    <xf numFmtId="0" fontId="12" fillId="17" borderId="2" xfId="0" applyNumberFormat="1" applyFont="1" applyFill="1" applyBorder="1" applyAlignment="1" applyProtection="1">
      <alignment vertical="top"/>
      <protection hidden="1"/>
    </xf>
    <xf numFmtId="0" fontId="12" fillId="17" borderId="2" xfId="0" applyFont="1" applyFill="1" applyBorder="1" applyAlignment="1" applyProtection="1">
      <alignment vertical="top"/>
      <protection locked="0" hidden="1"/>
    </xf>
    <xf numFmtId="4" fontId="12" fillId="17" borderId="2" xfId="0" applyNumberFormat="1" applyFont="1" applyFill="1" applyBorder="1" applyAlignment="1" applyProtection="1">
      <alignment vertical="top"/>
      <protection locked="0" hidden="1"/>
    </xf>
    <xf numFmtId="0" fontId="0" fillId="17" borderId="0" xfId="0" applyFill="1" applyProtection="1">
      <protection hidden="1"/>
    </xf>
    <xf numFmtId="0" fontId="12" fillId="17" borderId="2" xfId="0" applyNumberFormat="1" applyFont="1" applyFill="1" applyBorder="1" applyAlignment="1" applyProtection="1">
      <alignment vertical="top"/>
    </xf>
    <xf numFmtId="0" fontId="12" fillId="17" borderId="2" xfId="0" applyNumberFormat="1" applyFont="1" applyFill="1" applyBorder="1" applyAlignment="1" applyProtection="1">
      <alignment vertical="top" wrapText="1"/>
    </xf>
    <xf numFmtId="1" fontId="12" fillId="17" borderId="3" xfId="0" applyNumberFormat="1" applyFont="1" applyFill="1" applyBorder="1" applyAlignment="1" applyProtection="1">
      <alignment vertical="top"/>
    </xf>
    <xf numFmtId="0" fontId="14" fillId="17" borderId="0" xfId="0" applyFont="1" applyFill="1" applyProtection="1">
      <protection hidden="1"/>
    </xf>
    <xf numFmtId="0" fontId="12" fillId="17" borderId="0" xfId="0" applyFont="1" applyFill="1" applyProtection="1">
      <protection hidden="1"/>
    </xf>
    <xf numFmtId="0" fontId="0" fillId="17" borderId="0" xfId="0" applyFill="1"/>
    <xf numFmtId="164" fontId="12" fillId="19" borderId="2" xfId="0" applyNumberFormat="1" applyFont="1" applyFill="1" applyBorder="1" applyAlignment="1" applyProtection="1">
      <alignment vertical="top"/>
      <protection locked="0" hidden="1"/>
    </xf>
    <xf numFmtId="3" fontId="12" fillId="19" borderId="2" xfId="0" applyNumberFormat="1" applyFont="1" applyFill="1" applyBorder="1" applyAlignment="1" applyProtection="1">
      <alignment vertical="top"/>
      <protection locked="0" hidden="1"/>
    </xf>
    <xf numFmtId="0" fontId="12" fillId="19" borderId="2" xfId="0" applyNumberFormat="1" applyFont="1" applyFill="1" applyBorder="1" applyAlignment="1" applyProtection="1">
      <alignment vertical="top"/>
      <protection hidden="1"/>
    </xf>
    <xf numFmtId="0" fontId="12" fillId="19" borderId="2" xfId="0" applyFont="1" applyFill="1" applyBorder="1" applyAlignment="1" applyProtection="1">
      <alignment vertical="top"/>
      <protection locked="0" hidden="1"/>
    </xf>
    <xf numFmtId="4" fontId="12" fillId="19" borderId="2" xfId="0" applyNumberFormat="1" applyFont="1" applyFill="1" applyBorder="1" applyAlignment="1" applyProtection="1">
      <alignment vertical="top"/>
      <protection locked="0" hidden="1"/>
    </xf>
    <xf numFmtId="1" fontId="12" fillId="19" borderId="2" xfId="0" applyNumberFormat="1" applyFont="1" applyFill="1" applyBorder="1" applyAlignment="1" applyProtection="1">
      <alignment horizontal="center" vertical="top"/>
      <protection locked="0" hidden="1"/>
    </xf>
    <xf numFmtId="165" fontId="12" fillId="20" borderId="2" xfId="0" applyNumberFormat="1" applyFont="1" applyFill="1" applyBorder="1" applyAlignment="1" applyProtection="1">
      <alignment horizontal="center" vertical="top"/>
      <protection locked="0" hidden="1"/>
    </xf>
    <xf numFmtId="4" fontId="12" fillId="20" borderId="2" xfId="0" applyNumberFormat="1" applyFont="1" applyFill="1" applyBorder="1" applyAlignment="1" applyProtection="1">
      <alignment vertical="top"/>
      <protection hidden="1"/>
    </xf>
    <xf numFmtId="0" fontId="0" fillId="19" borderId="0" xfId="0" applyFill="1" applyProtection="1">
      <protection hidden="1"/>
    </xf>
    <xf numFmtId="0" fontId="12" fillId="19" borderId="2" xfId="0" applyNumberFormat="1" applyFont="1" applyFill="1" applyBorder="1" applyAlignment="1" applyProtection="1">
      <alignment vertical="top"/>
    </xf>
    <xf numFmtId="0" fontId="12" fillId="19" borderId="2" xfId="0" applyNumberFormat="1" applyFont="1" applyFill="1" applyBorder="1" applyAlignment="1" applyProtection="1">
      <alignment vertical="top" wrapText="1"/>
    </xf>
    <xf numFmtId="1" fontId="12" fillId="19" borderId="3" xfId="0" applyNumberFormat="1" applyFont="1" applyFill="1" applyBorder="1" applyAlignment="1" applyProtection="1">
      <alignment vertical="top"/>
    </xf>
    <xf numFmtId="0" fontId="14" fillId="19" borderId="0" xfId="0" applyFont="1" applyFill="1" applyProtection="1">
      <protection hidden="1"/>
    </xf>
    <xf numFmtId="0" fontId="12" fillId="19" borderId="0" xfId="0" applyFont="1" applyFill="1" applyProtection="1">
      <protection hidden="1"/>
    </xf>
    <xf numFmtId="0" fontId="0" fillId="19" borderId="0" xfId="0" applyFill="1"/>
    <xf numFmtId="165" fontId="12" fillId="13" borderId="2" xfId="0" applyNumberFormat="1" applyFont="1" applyFill="1" applyBorder="1" applyAlignment="1" applyProtection="1">
      <alignment horizontal="center" vertical="top"/>
      <protection locked="0" hidden="1"/>
    </xf>
    <xf numFmtId="165" fontId="12" fillId="15" borderId="2" xfId="0" applyNumberFormat="1" applyFont="1" applyFill="1" applyBorder="1" applyAlignment="1" applyProtection="1">
      <alignment horizontal="center" vertical="top"/>
      <protection locked="0" hidden="1"/>
    </xf>
    <xf numFmtId="4" fontId="16" fillId="0" borderId="2" xfId="0" applyNumberFormat="1" applyFont="1" applyFill="1" applyBorder="1" applyAlignment="1" applyProtection="1">
      <alignment vertical="center"/>
      <protection locked="0" hidden="1"/>
    </xf>
    <xf numFmtId="2" fontId="8" fillId="0" borderId="4" xfId="0" applyNumberFormat="1" applyFont="1" applyBorder="1" applyAlignment="1">
      <alignment horizontal="center"/>
    </xf>
    <xf numFmtId="2" fontId="8" fillId="0" borderId="4" xfId="0" applyNumberFormat="1" applyFont="1" applyFill="1" applyBorder="1" applyAlignment="1">
      <alignment horizontal="center"/>
    </xf>
    <xf numFmtId="0" fontId="8" fillId="0" borderId="4" xfId="0" applyFont="1" applyBorder="1" applyAlignment="1">
      <alignment horizontal="center"/>
    </xf>
    <xf numFmtId="2" fontId="0" fillId="0" borderId="4" xfId="0" applyNumberFormat="1" applyBorder="1"/>
    <xf numFmtId="2" fontId="0" fillId="0" borderId="4" xfId="0" applyNumberFormat="1" applyFill="1" applyBorder="1"/>
    <xf numFmtId="0" fontId="0" fillId="0" borderId="4" xfId="0" applyBorder="1"/>
    <xf numFmtId="2" fontId="10" fillId="0" borderId="4" xfId="0" applyNumberFormat="1" applyFont="1" applyFill="1" applyBorder="1"/>
    <xf numFmtId="2" fontId="6" fillId="0" borderId="4" xfId="0" applyNumberFormat="1" applyFont="1" applyBorder="1"/>
    <xf numFmtId="2" fontId="6" fillId="0" borderId="4" xfId="0" applyNumberFormat="1" applyFont="1" applyFill="1" applyBorder="1"/>
    <xf numFmtId="2" fontId="0" fillId="0" borderId="4" xfId="0" applyNumberFormat="1" applyFont="1" applyBorder="1"/>
    <xf numFmtId="0" fontId="0" fillId="0" borderId="4" xfId="0" applyFont="1" applyBorder="1"/>
    <xf numFmtId="2" fontId="0" fillId="0" borderId="4" xfId="0" applyNumberFormat="1" applyFont="1" applyFill="1" applyBorder="1"/>
    <xf numFmtId="2" fontId="5" fillId="0" borderId="4" xfId="0" applyNumberFormat="1" applyFont="1" applyBorder="1"/>
    <xf numFmtId="2" fontId="5" fillId="0" borderId="4" xfId="0" applyNumberFormat="1" applyFont="1" applyFill="1" applyBorder="1"/>
    <xf numFmtId="2" fontId="4" fillId="0" borderId="4" xfId="0" applyNumberFormat="1" applyFont="1" applyBorder="1"/>
    <xf numFmtId="2" fontId="4" fillId="0" borderId="4" xfId="0" applyNumberFormat="1" applyFont="1" applyFill="1" applyBorder="1"/>
    <xf numFmtId="2" fontId="10" fillId="0" borderId="4" xfId="0" applyNumberFormat="1" applyFont="1" applyBorder="1"/>
    <xf numFmtId="0" fontId="5" fillId="0" borderId="4" xfId="0" applyFont="1" applyBorder="1"/>
    <xf numFmtId="0" fontId="10" fillId="0" borderId="4" xfId="0" applyFont="1" applyBorder="1"/>
    <xf numFmtId="2" fontId="8" fillId="11" borderId="4" xfId="0" applyNumberFormat="1" applyFont="1" applyFill="1" applyBorder="1" applyAlignment="1">
      <alignment horizontal="center"/>
    </xf>
    <xf numFmtId="2" fontId="0" fillId="11" borderId="0" xfId="0" applyNumberFormat="1" applyFill="1"/>
    <xf numFmtId="2" fontId="0" fillId="11" borderId="4" xfId="0" applyNumberFormat="1" applyFill="1" applyBorder="1"/>
    <xf numFmtId="2" fontId="0" fillId="11" borderId="4" xfId="0" applyNumberFormat="1" applyFont="1" applyFill="1" applyBorder="1"/>
    <xf numFmtId="167" fontId="0" fillId="0" borderId="0" xfId="0" applyNumberFormat="1"/>
    <xf numFmtId="0" fontId="0" fillId="0" borderId="0" xfId="0" applyBorder="1"/>
    <xf numFmtId="2" fontId="4" fillId="0" borderId="0" xfId="0" applyNumberFormat="1" applyFont="1" applyFill="1" applyBorder="1"/>
    <xf numFmtId="2" fontId="0" fillId="11" borderId="4" xfId="0" applyNumberFormat="1" applyFont="1" applyFill="1" applyBorder="1" applyAlignment="1">
      <alignment horizontal="center"/>
    </xf>
    <xf numFmtId="4" fontId="0" fillId="0" borderId="0" xfId="0" applyNumberFormat="1"/>
    <xf numFmtId="0" fontId="0" fillId="21" borderId="0" xfId="0" applyFill="1"/>
    <xf numFmtId="4" fontId="0" fillId="0" borderId="0" xfId="0" applyNumberFormat="1" applyFill="1" applyAlignment="1" applyProtection="1">
      <protection hidden="1"/>
    </xf>
    <xf numFmtId="0" fontId="8" fillId="11" borderId="4" xfId="0" applyFont="1" applyFill="1" applyBorder="1" applyAlignment="1">
      <alignment horizontal="center"/>
    </xf>
    <xf numFmtId="0" fontId="0" fillId="11" borderId="4" xfId="0" applyFill="1" applyBorder="1"/>
    <xf numFmtId="0" fontId="0" fillId="11" borderId="4" xfId="0" applyFont="1" applyFill="1" applyBorder="1"/>
    <xf numFmtId="2" fontId="4" fillId="11" borderId="4" xfId="0" applyNumberFormat="1" applyFont="1" applyFill="1" applyBorder="1"/>
    <xf numFmtId="0" fontId="4" fillId="11" borderId="4" xfId="0" applyFont="1" applyFill="1" applyBorder="1"/>
    <xf numFmtId="164" fontId="25" fillId="8" borderId="2" xfId="0" applyNumberFormat="1" applyFont="1" applyFill="1" applyBorder="1" applyAlignment="1" applyProtection="1">
      <alignment vertical="top"/>
      <protection locked="0" hidden="1"/>
    </xf>
    <xf numFmtId="3" fontId="25" fillId="8" borderId="2" xfId="0" applyNumberFormat="1" applyFont="1" applyFill="1" applyBorder="1" applyAlignment="1" applyProtection="1">
      <alignment vertical="top"/>
      <protection locked="0" hidden="1"/>
    </xf>
    <xf numFmtId="0" fontId="25" fillId="8" borderId="2" xfId="0" applyNumberFormat="1" applyFont="1" applyFill="1" applyBorder="1" applyAlignment="1" applyProtection="1">
      <alignment vertical="top"/>
      <protection hidden="1"/>
    </xf>
    <xf numFmtId="0" fontId="25" fillId="8" borderId="2" xfId="0" applyFont="1" applyFill="1" applyBorder="1" applyAlignment="1" applyProtection="1">
      <alignment vertical="top"/>
      <protection locked="0" hidden="1"/>
    </xf>
    <xf numFmtId="4" fontId="25" fillId="0" borderId="2" xfId="0" applyNumberFormat="1" applyFont="1" applyFill="1" applyBorder="1" applyAlignment="1" applyProtection="1">
      <alignment vertical="top"/>
      <protection locked="0" hidden="1"/>
    </xf>
    <xf numFmtId="0" fontId="26" fillId="0" borderId="0" xfId="0" applyFont="1" applyFill="1" applyProtection="1">
      <protection hidden="1"/>
    </xf>
    <xf numFmtId="0" fontId="25" fillId="0" borderId="2" xfId="0" applyNumberFormat="1" applyFont="1" applyFill="1" applyBorder="1" applyAlignment="1" applyProtection="1">
      <alignment vertical="top"/>
    </xf>
    <xf numFmtId="0" fontId="25" fillId="0" borderId="2" xfId="0" applyNumberFormat="1" applyFont="1" applyFill="1" applyBorder="1" applyAlignment="1" applyProtection="1">
      <alignment vertical="top" wrapText="1"/>
    </xf>
    <xf numFmtId="1" fontId="25" fillId="0" borderId="3" xfId="0" applyNumberFormat="1" applyFont="1" applyFill="1" applyBorder="1" applyAlignment="1" applyProtection="1">
      <alignment vertical="top"/>
    </xf>
    <xf numFmtId="0" fontId="27" fillId="0" borderId="0" xfId="0" applyFont="1" applyFill="1" applyProtection="1">
      <protection hidden="1"/>
    </xf>
    <xf numFmtId="0" fontId="26" fillId="0" borderId="0" xfId="0" applyFont="1" applyProtection="1">
      <protection hidden="1"/>
    </xf>
    <xf numFmtId="164" fontId="28" fillId="8" borderId="2" xfId="0" applyNumberFormat="1" applyFont="1" applyFill="1" applyBorder="1" applyAlignment="1" applyProtection="1">
      <alignment vertical="top"/>
      <protection locked="0" hidden="1"/>
    </xf>
    <xf numFmtId="3" fontId="28" fillId="8" borderId="2" xfId="0" applyNumberFormat="1" applyFont="1" applyFill="1" applyBorder="1" applyAlignment="1" applyProtection="1">
      <alignment vertical="top"/>
      <protection locked="0" hidden="1"/>
    </xf>
    <xf numFmtId="0" fontId="24" fillId="0" borderId="0" xfId="0" applyFont="1" applyFill="1" applyProtection="1">
      <protection hidden="1"/>
    </xf>
    <xf numFmtId="0" fontId="28" fillId="0" borderId="2" xfId="0" applyNumberFormat="1" applyFont="1" applyFill="1" applyBorder="1" applyAlignment="1" applyProtection="1">
      <alignment vertical="top"/>
    </xf>
    <xf numFmtId="0" fontId="28" fillId="0" borderId="2" xfId="0" applyNumberFormat="1" applyFont="1" applyFill="1" applyBorder="1" applyAlignment="1" applyProtection="1">
      <alignment vertical="top" wrapText="1"/>
    </xf>
    <xf numFmtId="1" fontId="28" fillId="0" borderId="3" xfId="0" applyNumberFormat="1" applyFont="1" applyFill="1" applyBorder="1" applyAlignment="1" applyProtection="1">
      <alignment vertical="top"/>
    </xf>
    <xf numFmtId="0" fontId="29" fillId="0" borderId="0" xfId="0" applyFont="1" applyFill="1" applyProtection="1">
      <protection hidden="1"/>
    </xf>
    <xf numFmtId="0" fontId="24" fillId="0" borderId="0" xfId="0" applyFont="1" applyProtection="1">
      <protection hidden="1"/>
    </xf>
    <xf numFmtId="167" fontId="1" fillId="0" borderId="0" xfId="0" applyNumberFormat="1" applyFont="1"/>
    <xf numFmtId="0" fontId="0" fillId="0" borderId="5" xfId="0" applyBorder="1"/>
    <xf numFmtId="0" fontId="0" fillId="0" borderId="6" xfId="0" applyBorder="1"/>
    <xf numFmtId="0" fontId="23" fillId="0" borderId="7" xfId="0" applyFont="1" applyBorder="1" applyAlignment="1">
      <alignment horizontal="center"/>
    </xf>
    <xf numFmtId="0" fontId="0" fillId="0" borderId="8" xfId="0" applyBorder="1"/>
    <xf numFmtId="0" fontId="0" fillId="0" borderId="9" xfId="0" applyBorder="1"/>
    <xf numFmtId="0" fontId="23" fillId="0" borderId="5" xfId="0" applyFont="1" applyBorder="1" applyAlignment="1">
      <alignment horizontal="center"/>
    </xf>
    <xf numFmtId="0" fontId="23" fillId="0" borderId="0" xfId="0" applyFont="1" applyBorder="1" applyAlignment="1">
      <alignment horizontal="center"/>
    </xf>
    <xf numFmtId="0" fontId="23" fillId="0" borderId="9" xfId="0" applyFont="1" applyBorder="1" applyAlignment="1">
      <alignment horizontal="center"/>
    </xf>
    <xf numFmtId="4" fontId="0" fillId="0" borderId="5" xfId="0" applyNumberFormat="1" applyBorder="1" applyAlignment="1" applyProtection="1">
      <alignment horizontal="center"/>
      <protection hidden="1"/>
    </xf>
    <xf numFmtId="167" fontId="0" fillId="0" borderId="0" xfId="0" applyNumberFormat="1" applyBorder="1" applyAlignment="1">
      <alignment horizontal="center"/>
    </xf>
    <xf numFmtId="0" fontId="0" fillId="0" borderId="9" xfId="0" applyBorder="1" applyAlignment="1">
      <alignment horizontal="center"/>
    </xf>
    <xf numFmtId="4" fontId="0" fillId="11" borderId="5" xfId="0" applyNumberFormat="1" applyFill="1" applyBorder="1" applyAlignment="1" applyProtection="1">
      <alignment horizontal="center"/>
      <protection hidden="1"/>
    </xf>
    <xf numFmtId="0" fontId="0" fillId="11" borderId="9" xfId="0" applyFill="1" applyBorder="1" applyAlignment="1">
      <alignment horizontal="center"/>
    </xf>
    <xf numFmtId="167" fontId="0" fillId="11" borderId="0" xfId="0" applyNumberFormat="1" applyFill="1" applyBorder="1" applyAlignment="1">
      <alignment horizontal="center"/>
    </xf>
    <xf numFmtId="49" fontId="0" fillId="11" borderId="9" xfId="0" applyNumberFormat="1" applyFill="1" applyBorder="1" applyAlignment="1">
      <alignment horizontal="center"/>
    </xf>
    <xf numFmtId="0" fontId="0" fillId="0" borderId="10" xfId="0" applyBorder="1"/>
    <xf numFmtId="0" fontId="0" fillId="0" borderId="11" xfId="0" applyBorder="1"/>
    <xf numFmtId="0" fontId="0" fillId="0" borderId="12" xfId="0" applyBorder="1" applyAlignment="1">
      <alignment horizontal="center"/>
    </xf>
    <xf numFmtId="2" fontId="0" fillId="0" borderId="0" xfId="0" applyNumberFormat="1" applyBorder="1" applyAlignment="1">
      <alignment horizontal="center"/>
    </xf>
    <xf numFmtId="2" fontId="0" fillId="11" borderId="0" xfId="0" applyNumberFormat="1" applyFill="1" applyBorder="1" applyAlignment="1">
      <alignment horizontal="center"/>
    </xf>
    <xf numFmtId="0" fontId="0" fillId="11" borderId="9" xfId="0" applyFill="1" applyBorder="1"/>
    <xf numFmtId="0" fontId="0" fillId="0" borderId="12" xfId="0" applyBorder="1"/>
    <xf numFmtId="0" fontId="1" fillId="0" borderId="6" xfId="0" applyFont="1" applyBorder="1"/>
    <xf numFmtId="0" fontId="0" fillId="0" borderId="7" xfId="0" applyBorder="1"/>
    <xf numFmtId="0" fontId="1" fillId="0" borderId="7" xfId="0" applyFont="1" applyBorder="1"/>
    <xf numFmtId="167" fontId="0" fillId="0" borderId="5" xfId="0" applyNumberFormat="1" applyBorder="1" applyAlignment="1"/>
    <xf numFmtId="4" fontId="0" fillId="0" borderId="0" xfId="0" applyNumberFormat="1" applyBorder="1"/>
    <xf numFmtId="167" fontId="0" fillId="0" borderId="0" xfId="0" applyNumberFormat="1" applyBorder="1"/>
    <xf numFmtId="167" fontId="0" fillId="21" borderId="5" xfId="0" applyNumberFormat="1" applyFill="1" applyBorder="1" applyAlignment="1"/>
    <xf numFmtId="4" fontId="0" fillId="21" borderId="0" xfId="0" applyNumberFormat="1" applyFill="1" applyBorder="1"/>
    <xf numFmtId="167" fontId="0" fillId="0" borderId="9" xfId="0" applyNumberFormat="1" applyBorder="1"/>
    <xf numFmtId="167" fontId="1" fillId="0" borderId="5" xfId="0" applyNumberFormat="1" applyFont="1" applyBorder="1"/>
    <xf numFmtId="167" fontId="1" fillId="0" borderId="0" xfId="0" applyNumberFormat="1" applyFont="1" applyBorder="1"/>
    <xf numFmtId="4" fontId="0" fillId="0" borderId="13" xfId="0" applyNumberFormat="1" applyBorder="1" applyAlignment="1" applyProtection="1">
      <alignment horizontal="center"/>
      <protection hidden="1"/>
    </xf>
    <xf numFmtId="4" fontId="0" fillId="0" borderId="13" xfId="0" applyNumberFormat="1" applyFill="1" applyBorder="1" applyAlignment="1" applyProtection="1">
      <alignment horizontal="center"/>
      <protection hidden="1"/>
    </xf>
    <xf numFmtId="167" fontId="30" fillId="0" borderId="0" xfId="0" applyNumberFormat="1" applyFont="1" applyBorder="1"/>
    <xf numFmtId="164" fontId="17" fillId="8" borderId="2" xfId="0" applyNumberFormat="1" applyFont="1" applyFill="1" applyBorder="1" applyAlignment="1" applyProtection="1">
      <alignment vertical="top"/>
      <protection locked="0" hidden="1"/>
    </xf>
    <xf numFmtId="3" fontId="17" fillId="8" borderId="2" xfId="0" applyNumberFormat="1" applyFont="1" applyFill="1" applyBorder="1" applyAlignment="1" applyProtection="1">
      <alignment vertical="top"/>
      <protection locked="0" hidden="1"/>
    </xf>
    <xf numFmtId="0" fontId="17" fillId="8" borderId="2" xfId="0" applyNumberFormat="1" applyFont="1" applyFill="1" applyBorder="1" applyAlignment="1" applyProtection="1">
      <alignment vertical="top"/>
      <protection hidden="1"/>
    </xf>
    <xf numFmtId="4" fontId="17" fillId="0" borderId="2" xfId="0" applyNumberFormat="1" applyFont="1" applyFill="1" applyBorder="1" applyAlignment="1" applyProtection="1">
      <alignment vertical="top"/>
      <protection locked="0" hidden="1"/>
    </xf>
    <xf numFmtId="0" fontId="1" fillId="0" borderId="0" xfId="0" applyFont="1" applyFill="1" applyProtection="1">
      <protection hidden="1"/>
    </xf>
    <xf numFmtId="0" fontId="17" fillId="0" borderId="2" xfId="0" applyNumberFormat="1" applyFont="1" applyFill="1" applyBorder="1" applyAlignment="1" applyProtection="1">
      <alignment vertical="top"/>
    </xf>
    <xf numFmtId="0" fontId="17" fillId="0" borderId="2" xfId="0" applyNumberFormat="1" applyFont="1" applyFill="1" applyBorder="1" applyAlignment="1" applyProtection="1">
      <alignment vertical="top" wrapText="1"/>
    </xf>
    <xf numFmtId="1" fontId="17" fillId="0" borderId="3" xfId="0" applyNumberFormat="1" applyFont="1" applyFill="1" applyBorder="1" applyAlignment="1" applyProtection="1">
      <alignment vertical="top"/>
    </xf>
    <xf numFmtId="0" fontId="13" fillId="0" borderId="0" xfId="0" applyFont="1" applyFill="1" applyProtection="1">
      <protection hidden="1"/>
    </xf>
    <xf numFmtId="0" fontId="1" fillId="0" borderId="0" xfId="0" applyFont="1" applyProtection="1">
      <protection hidden="1"/>
    </xf>
    <xf numFmtId="0" fontId="17" fillId="0" borderId="0" xfId="0" applyFont="1" applyProtection="1">
      <protection hidden="1"/>
    </xf>
    <xf numFmtId="0" fontId="17" fillId="8" borderId="2" xfId="0" applyFont="1" applyFill="1" applyBorder="1" applyAlignment="1" applyProtection="1">
      <alignment horizontal="center" vertical="top"/>
      <protection locked="0" hidden="1"/>
    </xf>
    <xf numFmtId="0" fontId="31" fillId="0" borderId="0" xfId="0" applyFont="1"/>
    <xf numFmtId="0" fontId="32" fillId="0" borderId="0" xfId="0" applyFont="1" applyAlignment="1">
      <alignment horizontal="center"/>
    </xf>
    <xf numFmtId="0" fontId="31" fillId="0" borderId="4" xfId="0" applyFont="1" applyBorder="1"/>
    <xf numFmtId="0" fontId="34" fillId="0" borderId="0" xfId="0" applyFont="1"/>
    <xf numFmtId="0" fontId="34" fillId="23" borderId="0" xfId="0" applyFont="1" applyFill="1"/>
    <xf numFmtId="0" fontId="35" fillId="0" borderId="0" xfId="0" applyFont="1" applyAlignment="1">
      <alignment horizontal="center"/>
    </xf>
    <xf numFmtId="0" fontId="36" fillId="0" borderId="0" xfId="0" applyFont="1" applyAlignment="1">
      <alignment horizontal="center"/>
    </xf>
    <xf numFmtId="0" fontId="36" fillId="22" borderId="0" xfId="0" applyFont="1" applyFill="1" applyAlignment="1">
      <alignment horizontal="center"/>
    </xf>
    <xf numFmtId="0" fontId="34" fillId="0" borderId="4" xfId="0" applyFont="1" applyBorder="1" applyAlignment="1">
      <alignment horizontal="center"/>
    </xf>
    <xf numFmtId="0" fontId="34" fillId="22" borderId="0" xfId="0" applyFont="1" applyFill="1"/>
    <xf numFmtId="0" fontId="34" fillId="0" borderId="4" xfId="0" applyFont="1" applyBorder="1"/>
    <xf numFmtId="0" fontId="37" fillId="0" borderId="0" xfId="0" applyFont="1"/>
    <xf numFmtId="0" fontId="37" fillId="0" borderId="4" xfId="0" applyFont="1" applyBorder="1"/>
    <xf numFmtId="16" fontId="34" fillId="0" borderId="14" xfId="0" applyNumberFormat="1" applyFont="1" applyBorder="1"/>
    <xf numFmtId="0" fontId="34" fillId="0" borderId="14" xfId="0" applyFont="1" applyBorder="1"/>
    <xf numFmtId="4" fontId="34" fillId="0" borderId="4" xfId="0" applyNumberFormat="1" applyFont="1" applyBorder="1"/>
    <xf numFmtId="4" fontId="34" fillId="22" borderId="4" xfId="0" applyNumberFormat="1" applyFont="1" applyFill="1" applyBorder="1"/>
    <xf numFmtId="4" fontId="34" fillId="0" borderId="0" xfId="0" applyNumberFormat="1" applyFont="1"/>
    <xf numFmtId="4" fontId="37" fillId="0" borderId="4" xfId="0" applyNumberFormat="1" applyFont="1" applyBorder="1"/>
    <xf numFmtId="4" fontId="37" fillId="22" borderId="4" xfId="0" applyNumberFormat="1" applyFont="1" applyFill="1" applyBorder="1"/>
    <xf numFmtId="4" fontId="34" fillId="22" borderId="0" xfId="0" applyNumberFormat="1" applyFont="1" applyFill="1"/>
    <xf numFmtId="4" fontId="38" fillId="0" borderId="0" xfId="0" applyNumberFormat="1" applyFont="1"/>
    <xf numFmtId="4" fontId="39" fillId="0" borderId="4" xfId="0" applyNumberFormat="1" applyFont="1" applyBorder="1" applyAlignment="1">
      <alignment horizontal="right"/>
    </xf>
    <xf numFmtId="4" fontId="40" fillId="0" borderId="4" xfId="0" applyNumberFormat="1" applyFont="1" applyBorder="1" applyAlignment="1">
      <alignment horizontal="right"/>
    </xf>
    <xf numFmtId="4" fontId="34" fillId="22" borderId="0" xfId="0" applyNumberFormat="1" applyFont="1" applyFill="1" applyAlignment="1">
      <alignment horizontal="right"/>
    </xf>
    <xf numFmtId="4" fontId="34" fillId="0" borderId="4" xfId="0" applyNumberFormat="1" applyFont="1" applyBorder="1" applyAlignment="1">
      <alignment horizontal="right"/>
    </xf>
    <xf numFmtId="0" fontId="17" fillId="0" borderId="2" xfId="0" applyFont="1" applyFill="1" applyBorder="1" applyAlignment="1" applyProtection="1">
      <alignment horizontal="right" vertical="top"/>
      <protection locked="0" hidden="1"/>
    </xf>
    <xf numFmtId="0" fontId="25" fillId="8" borderId="2" xfId="0" applyFont="1" applyFill="1" applyBorder="1" applyAlignment="1" applyProtection="1">
      <alignment horizontal="right" vertical="top"/>
      <protection locked="0" hidden="1"/>
    </xf>
    <xf numFmtId="0" fontId="33" fillId="0" borderId="4" xfId="0" applyFont="1" applyBorder="1" applyAlignment="1">
      <alignment horizontal="center"/>
    </xf>
    <xf numFmtId="0" fontId="41" fillId="0" borderId="4" xfId="0" applyFont="1" applyBorder="1"/>
    <xf numFmtId="0" fontId="33" fillId="0" borderId="0" xfId="0" applyFont="1" applyAlignment="1">
      <alignment horizontal="center"/>
    </xf>
    <xf numFmtId="0" fontId="42" fillId="0" borderId="4" xfId="0" applyFont="1" applyBorder="1"/>
    <xf numFmtId="0" fontId="43" fillId="0" borderId="4" xfId="0" applyFont="1" applyBorder="1"/>
    <xf numFmtId="0" fontId="43" fillId="0" borderId="4" xfId="0" applyFont="1" applyBorder="1" applyAlignment="1">
      <alignment horizontal="left"/>
    </xf>
    <xf numFmtId="0" fontId="43" fillId="0" borderId="0" xfId="0" applyFont="1" applyBorder="1"/>
    <xf numFmtId="0" fontId="31" fillId="0" borderId="4" xfId="0" applyFont="1" applyBorder="1" applyAlignment="1">
      <alignment horizontal="left"/>
    </xf>
    <xf numFmtId="49" fontId="31" fillId="0" borderId="4" xfId="0" applyNumberFormat="1" applyFont="1" applyBorder="1" applyAlignment="1">
      <alignment horizontal="left"/>
    </xf>
    <xf numFmtId="0" fontId="31" fillId="0" borderId="4" xfId="0" applyFont="1" applyFill="1" applyBorder="1"/>
    <xf numFmtId="0" fontId="31" fillId="0" borderId="0" xfId="0" applyFont="1" applyFill="1" applyBorder="1"/>
    <xf numFmtId="0" fontId="31" fillId="2" borderId="0" xfId="0" applyFont="1" applyFill="1"/>
    <xf numFmtId="0" fontId="31" fillId="3" borderId="0" xfId="0" applyFont="1" applyFill="1"/>
    <xf numFmtId="0" fontId="31" fillId="4" borderId="0" xfId="0" applyFont="1" applyFill="1"/>
    <xf numFmtId="0" fontId="31" fillId="5" borderId="0" xfId="0" applyFont="1" applyFill="1"/>
    <xf numFmtId="0" fontId="42" fillId="0" borderId="0" xfId="0" applyFont="1"/>
    <xf numFmtId="0" fontId="41" fillId="0" borderId="0" xfId="0" applyFont="1"/>
    <xf numFmtId="0" fontId="46" fillId="0" borderId="0" xfId="0" applyFont="1"/>
    <xf numFmtId="0" fontId="43" fillId="0" borderId="0" xfId="0" applyFont="1"/>
    <xf numFmtId="4" fontId="47" fillId="0" borderId="0" xfId="0" applyNumberFormat="1" applyFont="1" applyBorder="1"/>
    <xf numFmtId="4" fontId="34" fillId="22" borderId="15" xfId="0" applyNumberFormat="1" applyFont="1" applyFill="1" applyBorder="1" applyAlignment="1">
      <alignment horizontal="right"/>
    </xf>
    <xf numFmtId="4" fontId="37" fillId="0" borderId="16" xfId="0" applyNumberFormat="1" applyFont="1" applyBorder="1"/>
    <xf numFmtId="4" fontId="34" fillId="22" borderId="17" xfId="0" applyNumberFormat="1" applyFont="1" applyFill="1" applyBorder="1" applyAlignment="1">
      <alignment horizontal="right"/>
    </xf>
    <xf numFmtId="4" fontId="34" fillId="0" borderId="18" xfId="0" applyNumberFormat="1" applyFont="1" applyBorder="1"/>
    <xf numFmtId="4" fontId="34" fillId="22" borderId="17" xfId="0" applyNumberFormat="1" applyFont="1" applyFill="1" applyBorder="1"/>
    <xf numFmtId="0" fontId="34" fillId="0" borderId="18" xfId="0" applyFont="1" applyBorder="1"/>
    <xf numFmtId="4" fontId="34" fillId="22" borderId="19" xfId="0" applyNumberFormat="1" applyFont="1" applyFill="1" applyBorder="1"/>
    <xf numFmtId="4" fontId="34" fillId="0" borderId="20" xfId="0" applyNumberFormat="1" applyFont="1" applyBorder="1"/>
    <xf numFmtId="0" fontId="49" fillId="0" borderId="0" xfId="0" applyFont="1" applyFill="1" applyAlignment="1">
      <alignment horizontal="center"/>
    </xf>
    <xf numFmtId="0" fontId="48" fillId="24" borderId="0" xfId="0" applyFont="1" applyFill="1"/>
    <xf numFmtId="2" fontId="0" fillId="0" borderId="0" xfId="0" applyNumberFormat="1" applyFill="1" applyBorder="1"/>
    <xf numFmtId="0" fontId="4" fillId="0" borderId="0" xfId="0" applyFont="1" applyFill="1" applyBorder="1"/>
    <xf numFmtId="0" fontId="0" fillId="0" borderId="0" xfId="0" applyFill="1" applyBorder="1"/>
    <xf numFmtId="0" fontId="50" fillId="0" borderId="0" xfId="0" applyFont="1"/>
    <xf numFmtId="2" fontId="51" fillId="0" borderId="0" xfId="0" applyNumberFormat="1" applyFont="1"/>
    <xf numFmtId="4" fontId="0" fillId="13" borderId="0" xfId="0" applyNumberFormat="1" applyFill="1" applyProtection="1">
      <protection hidden="1"/>
    </xf>
    <xf numFmtId="0" fontId="31" fillId="0" borderId="0" xfId="0" applyFont="1" applyAlignment="1">
      <alignment horizontal="center"/>
    </xf>
    <xf numFmtId="0" fontId="53" fillId="25" borderId="4" xfId="0" applyFont="1" applyFill="1" applyBorder="1" applyAlignment="1">
      <alignment horizontal="center"/>
    </xf>
    <xf numFmtId="0" fontId="26" fillId="0" borderId="0" xfId="0" applyFont="1"/>
    <xf numFmtId="0" fontId="0" fillId="0" borderId="0" xfId="0" applyAlignment="1">
      <alignment horizontal="right"/>
    </xf>
    <xf numFmtId="0" fontId="23" fillId="0" borderId="0" xfId="0" applyFont="1" applyAlignment="1">
      <alignment horizontal="center"/>
    </xf>
    <xf numFmtId="0" fontId="23" fillId="0" borderId="0" xfId="0" applyFont="1" applyAlignment="1">
      <alignment horizontal="left"/>
    </xf>
    <xf numFmtId="16" fontId="0" fillId="0" borderId="0" xfId="0" applyNumberFormat="1" applyAlignment="1">
      <alignment horizontal="center"/>
    </xf>
    <xf numFmtId="0" fontId="54" fillId="0" borderId="0" xfId="0" applyFont="1"/>
    <xf numFmtId="4" fontId="34" fillId="11" borderId="4" xfId="0" applyNumberFormat="1" applyFont="1" applyFill="1" applyBorder="1"/>
    <xf numFmtId="165" fontId="12" fillId="17" borderId="2" xfId="0" applyNumberFormat="1" applyFont="1" applyFill="1" applyBorder="1" applyAlignment="1" applyProtection="1">
      <alignment horizontal="center" vertical="top"/>
      <protection locked="0" hidden="1"/>
    </xf>
    <xf numFmtId="2" fontId="51" fillId="0" borderId="0" xfId="0" applyNumberFormat="1" applyFont="1" applyFill="1"/>
    <xf numFmtId="0" fontId="31" fillId="0" borderId="0" xfId="0" applyFont="1" applyFill="1" applyBorder="1" applyAlignment="1">
      <alignment shrinkToFit="1"/>
    </xf>
    <xf numFmtId="2" fontId="56" fillId="0" borderId="0" xfId="0" applyNumberFormat="1" applyFont="1"/>
    <xf numFmtId="0" fontId="56" fillId="0" borderId="0" xfId="0" applyFont="1"/>
    <xf numFmtId="2" fontId="56" fillId="11" borderId="0" xfId="0" applyNumberFormat="1" applyFont="1" applyFill="1"/>
    <xf numFmtId="0" fontId="4" fillId="0" borderId="0" xfId="0" applyFont="1"/>
    <xf numFmtId="0" fontId="4" fillId="0" borderId="4" xfId="0" applyFont="1" applyBorder="1" applyAlignment="1">
      <alignment horizontal="center"/>
    </xf>
    <xf numFmtId="4" fontId="4" fillId="0" borderId="4" xfId="0" applyNumberFormat="1" applyFont="1" applyBorder="1"/>
    <xf numFmtId="9" fontId="4" fillId="0" borderId="4" xfId="1" applyFont="1" applyBorder="1"/>
    <xf numFmtId="9" fontId="4" fillId="0" borderId="4" xfId="0" applyNumberFormat="1" applyFont="1" applyBorder="1"/>
    <xf numFmtId="0" fontId="4" fillId="0" borderId="14" xfId="0" applyFont="1" applyBorder="1" applyAlignment="1">
      <alignment horizontal="center"/>
    </xf>
    <xf numFmtId="0" fontId="0" fillId="0" borderId="5" xfId="0" applyBorder="1" applyAlignment="1">
      <alignment horizontal="center"/>
    </xf>
    <xf numFmtId="4" fontId="0" fillId="21" borderId="5" xfId="0" applyNumberFormat="1" applyFill="1" applyBorder="1" applyAlignment="1" applyProtection="1">
      <alignment horizontal="center"/>
      <protection hidden="1"/>
    </xf>
    <xf numFmtId="167" fontId="0" fillId="21" borderId="0" xfId="0" applyNumberFormat="1" applyFill="1" applyBorder="1"/>
    <xf numFmtId="0" fontId="0" fillId="21" borderId="9" xfId="0" applyFill="1" applyBorder="1" applyAlignment="1">
      <alignment horizontal="center"/>
    </xf>
    <xf numFmtId="0" fontId="34" fillId="0" borderId="0" xfId="0" applyFont="1" applyFill="1"/>
    <xf numFmtId="0" fontId="36" fillId="0" borderId="0" xfId="0" applyFont="1" applyFill="1" applyAlignment="1">
      <alignment horizontal="center"/>
    </xf>
    <xf numFmtId="4" fontId="34" fillId="0" borderId="4" xfId="0" applyNumberFormat="1" applyFont="1" applyFill="1" applyBorder="1"/>
    <xf numFmtId="4" fontId="37" fillId="0" borderId="4" xfId="0" applyNumberFormat="1" applyFont="1" applyFill="1" applyBorder="1"/>
    <xf numFmtId="4" fontId="34" fillId="0" borderId="0" xfId="0" applyNumberFormat="1" applyFont="1" applyFill="1"/>
    <xf numFmtId="0" fontId="34" fillId="0" borderId="21" xfId="0" applyFont="1" applyBorder="1"/>
    <xf numFmtId="4" fontId="34" fillId="0" borderId="21" xfId="0" applyNumberFormat="1" applyFont="1" applyBorder="1"/>
    <xf numFmtId="4" fontId="34" fillId="0" borderId="4" xfId="0" applyNumberFormat="1" applyFont="1" applyFill="1" applyBorder="1" applyAlignment="1">
      <alignment horizontal="right"/>
    </xf>
    <xf numFmtId="4" fontId="40" fillId="0" borderId="4" xfId="0" applyNumberFormat="1" applyFont="1" applyFill="1" applyBorder="1" applyAlignment="1">
      <alignment horizontal="right"/>
    </xf>
    <xf numFmtId="4" fontId="0" fillId="0" borderId="5" xfId="0" applyNumberFormat="1" applyFill="1" applyBorder="1" applyAlignment="1" applyProtection="1">
      <alignment horizontal="center"/>
      <protection hidden="1"/>
    </xf>
    <xf numFmtId="167" fontId="0" fillId="0" borderId="0" xfId="0" applyNumberFormat="1" applyFill="1" applyBorder="1" applyAlignment="1">
      <alignment horizontal="center"/>
    </xf>
    <xf numFmtId="0" fontId="0" fillId="0" borderId="9" xfId="0" applyFill="1" applyBorder="1" applyAlignment="1">
      <alignment horizontal="center"/>
    </xf>
    <xf numFmtId="2" fontId="0" fillId="0" borderId="0" xfId="0" applyNumberFormat="1" applyFill="1" applyBorder="1" applyAlignment="1">
      <alignment horizontal="center"/>
    </xf>
    <xf numFmtId="4" fontId="0" fillId="0" borderId="0" xfId="0" applyNumberFormat="1" applyFill="1"/>
    <xf numFmtId="0" fontId="23" fillId="0" borderId="0" xfId="0" applyFont="1" applyFill="1"/>
    <xf numFmtId="4" fontId="0" fillId="0" borderId="0" xfId="0" applyNumberFormat="1" applyFill="1" applyAlignment="1" applyProtection="1">
      <alignment horizontal="left"/>
      <protection hidden="1"/>
    </xf>
    <xf numFmtId="4" fontId="0" fillId="0" borderId="0" xfId="0" applyNumberFormat="1" applyFill="1" applyBorder="1"/>
    <xf numFmtId="4" fontId="0" fillId="17" borderId="0" xfId="0" applyNumberFormat="1" applyFill="1" applyProtection="1">
      <protection hidden="1"/>
    </xf>
    <xf numFmtId="4" fontId="0" fillId="19" borderId="0" xfId="0" applyNumberFormat="1" applyFill="1" applyProtection="1">
      <protection hidden="1"/>
    </xf>
    <xf numFmtId="0" fontId="58" fillId="0" borderId="0" xfId="0" applyFont="1" applyAlignment="1">
      <alignment horizontal="center"/>
    </xf>
    <xf numFmtId="2" fontId="52" fillId="0" borderId="4" xfId="0" applyNumberFormat="1" applyFont="1" applyFill="1" applyBorder="1"/>
    <xf numFmtId="4" fontId="47" fillId="0" borderId="0" xfId="0" applyNumberFormat="1" applyFont="1" applyFill="1" applyBorder="1"/>
    <xf numFmtId="49" fontId="51" fillId="0" borderId="0" xfId="0" applyNumberFormat="1" applyFont="1" applyFill="1"/>
    <xf numFmtId="2" fontId="56" fillId="0" borderId="0" xfId="0" applyNumberFormat="1" applyFont="1" applyFill="1"/>
    <xf numFmtId="2" fontId="11" fillId="0" borderId="0" xfId="0" applyNumberFormat="1" applyFont="1" applyFill="1"/>
    <xf numFmtId="2" fontId="57" fillId="0" borderId="0" xfId="0" applyNumberFormat="1" applyFont="1" applyFill="1"/>
    <xf numFmtId="0" fontId="4" fillId="0" borderId="14" xfId="0" applyFont="1" applyFill="1" applyBorder="1" applyAlignment="1">
      <alignment horizontal="center"/>
    </xf>
    <xf numFmtId="4" fontId="4" fillId="0" borderId="4" xfId="0" applyNumberFormat="1" applyFont="1" applyFill="1" applyBorder="1"/>
    <xf numFmtId="9" fontId="4" fillId="0" borderId="4" xfId="1" applyFont="1" applyFill="1" applyBorder="1"/>
    <xf numFmtId="9" fontId="4" fillId="0" borderId="4" xfId="0" applyNumberFormat="1" applyFont="1" applyFill="1" applyBorder="1"/>
    <xf numFmtId="2" fontId="6" fillId="0" borderId="4" xfId="0" applyNumberFormat="1" applyFont="1" applyFill="1" applyBorder="1" applyAlignment="1">
      <alignment horizontal="center"/>
    </xf>
    <xf numFmtId="2" fontId="0" fillId="26" borderId="4" xfId="0" applyNumberFormat="1" applyFill="1" applyBorder="1"/>
    <xf numFmtId="0" fontId="32" fillId="0" borderId="0" xfId="0" applyFont="1"/>
    <xf numFmtId="165" fontId="12" fillId="16" borderId="2" xfId="0" applyNumberFormat="1" applyFont="1" applyFill="1" applyBorder="1" applyAlignment="1" applyProtection="1">
      <alignment horizontal="center" vertical="top"/>
      <protection locked="0" hidden="1"/>
    </xf>
    <xf numFmtId="0" fontId="12" fillId="0" borderId="2" xfId="2" applyNumberFormat="1" applyFont="1" applyFill="1" applyBorder="1" applyAlignment="1" applyProtection="1">
      <alignment vertical="top"/>
      <protection hidden="1"/>
    </xf>
    <xf numFmtId="0" fontId="12" fillId="0" borderId="2" xfId="2" applyFont="1" applyFill="1" applyBorder="1" applyAlignment="1" applyProtection="1">
      <alignment vertical="top"/>
      <protection locked="0" hidden="1"/>
    </xf>
    <xf numFmtId="4" fontId="12" fillId="0" borderId="2" xfId="2" applyNumberFormat="1" applyFont="1" applyFill="1" applyBorder="1" applyAlignment="1" applyProtection="1">
      <alignment vertical="top"/>
      <protection locked="0" hidden="1"/>
    </xf>
    <xf numFmtId="4" fontId="14" fillId="0" borderId="0" xfId="0" applyNumberFormat="1" applyFont="1" applyFill="1" applyProtection="1">
      <protection hidden="1"/>
    </xf>
    <xf numFmtId="4" fontId="0" fillId="0" borderId="0" xfId="0" applyNumberFormat="1" applyAlignment="1">
      <alignment horizontal="center"/>
    </xf>
    <xf numFmtId="0" fontId="60" fillId="0" borderId="0" xfId="0" applyFont="1" applyAlignment="1">
      <alignment horizontal="center"/>
    </xf>
    <xf numFmtId="14" fontId="0" fillId="0" borderId="22" xfId="0" applyNumberFormat="1" applyBorder="1"/>
    <xf numFmtId="0" fontId="0" fillId="0" borderId="22" xfId="0" applyBorder="1" applyAlignment="1">
      <alignment horizontal="right"/>
    </xf>
    <xf numFmtId="4" fontId="0" fillId="0" borderId="22" xfId="0" applyNumberFormat="1" applyBorder="1"/>
    <xf numFmtId="0" fontId="0" fillId="0" borderId="22" xfId="0" applyBorder="1"/>
    <xf numFmtId="0" fontId="0" fillId="0" borderId="22" xfId="0" applyBorder="1" applyAlignment="1">
      <alignment horizontal="center"/>
    </xf>
    <xf numFmtId="0" fontId="59" fillId="0" borderId="4" xfId="0" applyFont="1" applyBorder="1" applyAlignment="1">
      <alignment horizontal="center"/>
    </xf>
    <xf numFmtId="4" fontId="59" fillId="0" borderId="4" xfId="0" applyNumberFormat="1" applyFont="1" applyBorder="1" applyAlignment="1">
      <alignment horizontal="center"/>
    </xf>
    <xf numFmtId="0" fontId="0" fillId="0" borderId="24" xfId="0" applyBorder="1"/>
    <xf numFmtId="14" fontId="0" fillId="27" borderId="22" xfId="0" applyNumberFormat="1" applyFill="1" applyBorder="1"/>
    <xf numFmtId="0" fontId="0" fillId="27" borderId="22" xfId="0" applyFill="1" applyBorder="1" applyAlignment="1">
      <alignment horizontal="right"/>
    </xf>
    <xf numFmtId="4" fontId="0" fillId="27" borderId="22" xfId="0" applyNumberFormat="1" applyFill="1" applyBorder="1"/>
    <xf numFmtId="0" fontId="0" fillId="27" borderId="22" xfId="0" applyFill="1" applyBorder="1"/>
    <xf numFmtId="0" fontId="0" fillId="27" borderId="22" xfId="0" applyFill="1" applyBorder="1" applyAlignment="1">
      <alignment horizontal="center"/>
    </xf>
    <xf numFmtId="0" fontId="0" fillId="0" borderId="22" xfId="0" applyBorder="1" applyAlignment="1"/>
    <xf numFmtId="0" fontId="0" fillId="27" borderId="22" xfId="0" applyFill="1" applyBorder="1" applyAlignment="1"/>
    <xf numFmtId="0" fontId="4" fillId="0" borderId="22" xfId="0" applyNumberFormat="1" applyFont="1" applyFill="1" applyBorder="1" applyAlignment="1" applyProtection="1">
      <protection hidden="1"/>
    </xf>
    <xf numFmtId="0" fontId="12" fillId="0" borderId="25" xfId="0" applyFont="1" applyFill="1" applyBorder="1" applyProtection="1">
      <protection hidden="1"/>
    </xf>
    <xf numFmtId="0" fontId="0" fillId="0" borderId="28" xfId="0" applyBorder="1"/>
    <xf numFmtId="0" fontId="12" fillId="27" borderId="28" xfId="0" applyFont="1" applyFill="1" applyBorder="1" applyProtection="1">
      <protection hidden="1"/>
    </xf>
    <xf numFmtId="0" fontId="0" fillId="27" borderId="28" xfId="0" applyFill="1" applyBorder="1"/>
    <xf numFmtId="4" fontId="12" fillId="27" borderId="22" xfId="0" applyNumberFormat="1" applyFont="1" applyFill="1" applyBorder="1" applyProtection="1">
      <protection hidden="1"/>
    </xf>
    <xf numFmtId="0" fontId="12" fillId="27" borderId="22" xfId="0" applyFont="1" applyFill="1" applyBorder="1" applyProtection="1">
      <protection hidden="1"/>
    </xf>
    <xf numFmtId="0" fontId="0" fillId="0" borderId="29" xfId="0" applyBorder="1" applyAlignment="1">
      <alignment horizontal="center"/>
    </xf>
    <xf numFmtId="0" fontId="0" fillId="0" borderId="29" xfId="0" applyBorder="1"/>
    <xf numFmtId="164" fontId="12" fillId="0" borderId="31" xfId="2" applyNumberFormat="1" applyFont="1" applyFill="1" applyBorder="1" applyAlignment="1" applyProtection="1">
      <alignment vertical="top"/>
      <protection locked="0" hidden="1"/>
    </xf>
    <xf numFmtId="0" fontId="0" fillId="0" borderId="30" xfId="0" applyBorder="1" applyAlignment="1">
      <alignment horizontal="right"/>
    </xf>
    <xf numFmtId="4" fontId="0" fillId="0" borderId="30" xfId="0" applyNumberFormat="1" applyBorder="1"/>
    <xf numFmtId="0" fontId="12" fillId="0" borderId="30" xfId="2" applyFont="1" applyFill="1" applyBorder="1" applyAlignment="1" applyProtection="1">
      <alignment vertical="top"/>
      <protection locked="0" hidden="1"/>
    </xf>
    <xf numFmtId="164" fontId="12" fillId="0" borderId="32" xfId="2" applyNumberFormat="1" applyFont="1" applyFill="1" applyBorder="1" applyAlignment="1" applyProtection="1">
      <alignment vertical="top"/>
      <protection locked="0" hidden="1"/>
    </xf>
    <xf numFmtId="4" fontId="0" fillId="0" borderId="25" xfId="0" applyNumberFormat="1" applyBorder="1"/>
    <xf numFmtId="0" fontId="12" fillId="0" borderId="25" xfId="2" applyFont="1" applyFill="1" applyBorder="1" applyAlignment="1" applyProtection="1">
      <alignment vertical="top"/>
      <protection locked="0" hidden="1"/>
    </xf>
    <xf numFmtId="164" fontId="12" fillId="0" borderId="32" xfId="0" applyNumberFormat="1" applyFont="1" applyFill="1" applyBorder="1" applyAlignment="1" applyProtection="1">
      <alignment vertical="top"/>
      <protection locked="0" hidden="1"/>
    </xf>
    <xf numFmtId="164" fontId="12" fillId="0" borderId="33" xfId="0" applyNumberFormat="1" applyFont="1" applyFill="1" applyBorder="1" applyAlignment="1" applyProtection="1">
      <alignment vertical="top"/>
      <protection locked="0" hidden="1"/>
    </xf>
    <xf numFmtId="4" fontId="0" fillId="0" borderId="26" xfId="0" applyNumberFormat="1" applyBorder="1"/>
    <xf numFmtId="0" fontId="12" fillId="0" borderId="26" xfId="2" applyFont="1" applyFill="1" applyBorder="1" applyAlignment="1" applyProtection="1">
      <alignment vertical="top"/>
      <protection locked="0" hidden="1"/>
    </xf>
    <xf numFmtId="164" fontId="12" fillId="0" borderId="34" xfId="0" applyNumberFormat="1" applyFont="1" applyFill="1" applyBorder="1" applyAlignment="1" applyProtection="1">
      <alignment vertical="top"/>
      <protection locked="0" hidden="1"/>
    </xf>
    <xf numFmtId="0" fontId="12" fillId="0" borderId="34" xfId="2" applyFont="1" applyFill="1" applyBorder="1" applyAlignment="1" applyProtection="1">
      <alignment vertical="top"/>
      <protection locked="0" hidden="1"/>
    </xf>
    <xf numFmtId="0" fontId="12" fillId="0" borderId="0" xfId="0" applyFont="1" applyFill="1" applyBorder="1" applyProtection="1">
      <protection hidden="1"/>
    </xf>
    <xf numFmtId="0" fontId="0" fillId="0" borderId="0" xfId="0" applyAlignment="1">
      <alignment horizontal="center" shrinkToFit="1"/>
    </xf>
    <xf numFmtId="0" fontId="0" fillId="0" borderId="35" xfId="0" applyBorder="1" applyAlignment="1">
      <alignment horizontal="right"/>
    </xf>
    <xf numFmtId="0" fontId="12" fillId="0" borderId="29" xfId="0" applyFont="1" applyFill="1" applyBorder="1" applyProtection="1">
      <protection hidden="1"/>
    </xf>
    <xf numFmtId="0" fontId="12" fillId="0" borderId="28" xfId="0" applyFont="1" applyFill="1" applyBorder="1" applyProtection="1">
      <protection hidden="1"/>
    </xf>
    <xf numFmtId="0" fontId="0" fillId="0" borderId="28" xfId="0" applyBorder="1" applyAlignment="1">
      <alignment horizontal="center"/>
    </xf>
    <xf numFmtId="4" fontId="12" fillId="0" borderId="28" xfId="0" applyNumberFormat="1" applyFont="1" applyFill="1" applyBorder="1" applyProtection="1">
      <protection hidden="1"/>
    </xf>
    <xf numFmtId="4" fontId="0" fillId="0" borderId="28" xfId="0" applyNumberFormat="1" applyBorder="1"/>
    <xf numFmtId="0" fontId="12" fillId="8" borderId="36" xfId="0" applyFont="1" applyFill="1" applyBorder="1" applyAlignment="1" applyProtection="1">
      <alignment vertical="top"/>
      <protection locked="0" hidden="1"/>
    </xf>
    <xf numFmtId="0" fontId="12" fillId="0" borderId="36" xfId="0" applyFont="1" applyFill="1" applyBorder="1" applyAlignment="1" applyProtection="1">
      <alignment vertical="top"/>
      <protection locked="0" hidden="1"/>
    </xf>
    <xf numFmtId="0" fontId="0" fillId="0" borderId="32" xfId="0" applyBorder="1" applyAlignment="1">
      <alignment horizontal="right"/>
    </xf>
    <xf numFmtId="0" fontId="1" fillId="0" borderId="0" xfId="0" applyFont="1" applyAlignment="1">
      <alignment horizontal="right"/>
    </xf>
    <xf numFmtId="4" fontId="1" fillId="0" borderId="0" xfId="0" applyNumberFormat="1" applyFont="1"/>
    <xf numFmtId="4" fontId="4" fillId="21" borderId="4" xfId="0" applyNumberFormat="1" applyFont="1" applyFill="1" applyBorder="1"/>
    <xf numFmtId="14" fontId="0" fillId="0" borderId="22" xfId="0" applyNumberFormat="1" applyFill="1" applyBorder="1"/>
    <xf numFmtId="0" fontId="0" fillId="27" borderId="37" xfId="0" applyFill="1" applyBorder="1"/>
    <xf numFmtId="0" fontId="0" fillId="0" borderId="22" xfId="0" applyFill="1" applyBorder="1" applyAlignment="1">
      <alignment horizontal="right"/>
    </xf>
    <xf numFmtId="0" fontId="0" fillId="27" borderId="37" xfId="0" applyFill="1" applyBorder="1" applyAlignment="1">
      <alignment horizontal="right"/>
    </xf>
    <xf numFmtId="4" fontId="0" fillId="0" borderId="22" xfId="0" applyNumberFormat="1" applyFill="1" applyBorder="1"/>
    <xf numFmtId="4" fontId="0" fillId="27" borderId="37" xfId="0" applyNumberFormat="1" applyFill="1" applyBorder="1"/>
    <xf numFmtId="0" fontId="0" fillId="0" borderId="22" xfId="0" applyFill="1" applyBorder="1" applyAlignment="1"/>
    <xf numFmtId="0" fontId="0" fillId="27" borderId="37" xfId="0" applyFill="1" applyBorder="1" applyAlignment="1"/>
    <xf numFmtId="0" fontId="0" fillId="0" borderId="22" xfId="0" applyFill="1" applyBorder="1" applyAlignment="1">
      <alignment horizontal="center"/>
    </xf>
    <xf numFmtId="0" fontId="0" fillId="27" borderId="37" xfId="0" applyFill="1" applyBorder="1" applyAlignment="1">
      <alignment horizontal="center"/>
    </xf>
    <xf numFmtId="0" fontId="0" fillId="0" borderId="22" xfId="0" applyFill="1" applyBorder="1"/>
    <xf numFmtId="0" fontId="12" fillId="27" borderId="0" xfId="0" applyFont="1" applyFill="1" applyBorder="1" applyProtection="1">
      <protection hidden="1"/>
    </xf>
    <xf numFmtId="0" fontId="0" fillId="27" borderId="0" xfId="0" applyFill="1" applyBorder="1"/>
    <xf numFmtId="164" fontId="12" fillId="0" borderId="38" xfId="0" applyNumberFormat="1" applyFont="1" applyFill="1" applyBorder="1" applyAlignment="1" applyProtection="1">
      <alignment vertical="top"/>
      <protection locked="0" hidden="1"/>
    </xf>
    <xf numFmtId="0" fontId="0" fillId="0" borderId="39" xfId="0" applyBorder="1" applyAlignment="1">
      <alignment horizontal="right"/>
    </xf>
    <xf numFmtId="4" fontId="0" fillId="0" borderId="40" xfId="0" applyNumberFormat="1" applyBorder="1"/>
    <xf numFmtId="0" fontId="12" fillId="0" borderId="38" xfId="2" applyFont="1" applyFill="1" applyBorder="1" applyAlignment="1" applyProtection="1">
      <alignment vertical="top"/>
      <protection locked="0" hidden="1"/>
    </xf>
    <xf numFmtId="0" fontId="12" fillId="0" borderId="40" xfId="0" applyFont="1" applyFill="1" applyBorder="1" applyProtection="1">
      <protection hidden="1"/>
    </xf>
    <xf numFmtId="0" fontId="0" fillId="0" borderId="41" xfId="0" applyBorder="1" applyAlignment="1">
      <alignment horizontal="center"/>
    </xf>
    <xf numFmtId="169" fontId="0" fillId="0" borderId="0" xfId="0" applyNumberFormat="1"/>
    <xf numFmtId="168" fontId="0" fillId="0" borderId="0" xfId="0" applyNumberFormat="1" applyFill="1" applyAlignment="1">
      <alignment horizontal="center"/>
    </xf>
    <xf numFmtId="0" fontId="0" fillId="0" borderId="42" xfId="0" applyFill="1" applyBorder="1"/>
    <xf numFmtId="0" fontId="0" fillId="0" borderId="42" xfId="0" applyFill="1" applyBorder="1" applyAlignment="1">
      <alignment horizontal="right"/>
    </xf>
    <xf numFmtId="4" fontId="0" fillId="0" borderId="42" xfId="0" applyNumberFormat="1" applyFill="1" applyBorder="1"/>
    <xf numFmtId="0" fontId="0" fillId="0" borderId="42" xfId="0" applyFill="1" applyBorder="1" applyAlignment="1"/>
    <xf numFmtId="0" fontId="0" fillId="0" borderId="42" xfId="0" applyFill="1" applyBorder="1" applyAlignment="1">
      <alignment horizontal="center"/>
    </xf>
    <xf numFmtId="0" fontId="0" fillId="27" borderId="28" xfId="0" applyFill="1" applyBorder="1" applyAlignment="1">
      <alignment horizontal="right"/>
    </xf>
    <xf numFmtId="4" fontId="0" fillId="27" borderId="28" xfId="0" applyNumberFormat="1" applyFill="1" applyBorder="1"/>
    <xf numFmtId="0" fontId="0" fillId="27" borderId="28" xfId="0" applyFill="1" applyBorder="1" applyAlignment="1"/>
    <xf numFmtId="0" fontId="0" fillId="27" borderId="28" xfId="0" applyFill="1" applyBorder="1" applyAlignment="1">
      <alignment horizontal="center"/>
    </xf>
    <xf numFmtId="0" fontId="12" fillId="0" borderId="22" xfId="0" applyFont="1" applyFill="1" applyBorder="1" applyProtection="1">
      <protection hidden="1"/>
    </xf>
    <xf numFmtId="0" fontId="60" fillId="0" borderId="23" xfId="0" applyFont="1" applyBorder="1" applyAlignment="1">
      <alignment horizontal="center"/>
    </xf>
    <xf numFmtId="16" fontId="0" fillId="27" borderId="22" xfId="0" applyNumberFormat="1" applyFill="1" applyBorder="1" applyAlignment="1">
      <alignment horizontal="center"/>
    </xf>
    <xf numFmtId="16" fontId="0" fillId="0" borderId="22" xfId="0" applyNumberFormat="1" applyFill="1" applyBorder="1" applyAlignment="1">
      <alignment horizontal="center"/>
    </xf>
    <xf numFmtId="16" fontId="0" fillId="27" borderId="37" xfId="0" applyNumberFormat="1" applyFill="1" applyBorder="1" applyAlignment="1">
      <alignment horizontal="center"/>
    </xf>
    <xf numFmtId="16" fontId="0" fillId="27" borderId="28" xfId="0" applyNumberFormat="1" applyFill="1" applyBorder="1" applyAlignment="1">
      <alignment horizontal="center"/>
    </xf>
    <xf numFmtId="16" fontId="0" fillId="0" borderId="42" xfId="0" applyNumberFormat="1" applyFill="1" applyBorder="1" applyAlignment="1">
      <alignment horizontal="center"/>
    </xf>
    <xf numFmtId="0" fontId="0" fillId="0" borderId="30" xfId="0" applyBorder="1" applyAlignment="1">
      <alignment horizontal="center"/>
    </xf>
    <xf numFmtId="0" fontId="0" fillId="0" borderId="35" xfId="0" applyBorder="1" applyAlignment="1">
      <alignment horizontal="center"/>
    </xf>
    <xf numFmtId="0" fontId="0" fillId="0" borderId="27" xfId="0" applyBorder="1" applyAlignment="1">
      <alignment horizontal="center"/>
    </xf>
    <xf numFmtId="0" fontId="0" fillId="0" borderId="0" xfId="0" applyFill="1" applyBorder="1" applyAlignment="1">
      <alignment horizontal="center"/>
    </xf>
    <xf numFmtId="4" fontId="1" fillId="0" borderId="0" xfId="0" applyNumberFormat="1" applyFont="1" applyAlignment="1">
      <alignment horizontal="center"/>
    </xf>
    <xf numFmtId="4" fontId="26" fillId="11" borderId="43" xfId="0" applyNumberFormat="1" applyFont="1" applyFill="1" applyBorder="1"/>
    <xf numFmtId="0" fontId="26" fillId="11" borderId="44" xfId="0" applyFont="1" applyFill="1" applyBorder="1"/>
    <xf numFmtId="4" fontId="24" fillId="11" borderId="45" xfId="0" applyNumberFormat="1" applyFont="1" applyFill="1" applyBorder="1"/>
    <xf numFmtId="0" fontId="24" fillId="11" borderId="46" xfId="0" applyFont="1" applyFill="1" applyBorder="1"/>
    <xf numFmtId="4" fontId="24" fillId="11" borderId="47" xfId="0" applyNumberFormat="1" applyFont="1" applyFill="1" applyBorder="1"/>
    <xf numFmtId="0" fontId="24" fillId="11" borderId="48" xfId="0" applyFont="1" applyFill="1" applyBorder="1"/>
    <xf numFmtId="0" fontId="5" fillId="0" borderId="0" xfId="0" applyFont="1" applyFill="1"/>
    <xf numFmtId="0" fontId="6" fillId="0" borderId="0" xfId="0" applyFont="1" applyFill="1"/>
    <xf numFmtId="0" fontId="9" fillId="0" borderId="0" xfId="0" applyFont="1" applyFill="1"/>
    <xf numFmtId="0" fontId="10" fillId="0" borderId="0" xfId="0" applyFont="1" applyFill="1"/>
    <xf numFmtId="2" fontId="24" fillId="0" borderId="0" xfId="0" applyNumberFormat="1" applyFont="1" applyFill="1"/>
    <xf numFmtId="0" fontId="4" fillId="0" borderId="4" xfId="0" applyFont="1" applyFill="1" applyBorder="1"/>
    <xf numFmtId="0" fontId="0" fillId="0" borderId="4" xfId="0" applyFill="1" applyBorder="1"/>
    <xf numFmtId="14" fontId="0" fillId="0" borderId="37" xfId="0" applyNumberFormat="1" applyFill="1" applyBorder="1"/>
    <xf numFmtId="0" fontId="0" fillId="0" borderId="37" xfId="0" applyFill="1" applyBorder="1" applyAlignment="1">
      <alignment horizontal="right"/>
    </xf>
    <xf numFmtId="0" fontId="0" fillId="27" borderId="42" xfId="0" applyFill="1" applyBorder="1" applyAlignment="1">
      <alignment horizontal="right"/>
    </xf>
    <xf numFmtId="0" fontId="0" fillId="0" borderId="28" xfId="0" applyFill="1" applyBorder="1" applyAlignment="1">
      <alignment horizontal="right"/>
    </xf>
    <xf numFmtId="0" fontId="0" fillId="0" borderId="42" xfId="0" applyBorder="1" applyAlignment="1">
      <alignment horizontal="right"/>
    </xf>
    <xf numFmtId="4" fontId="0" fillId="0" borderId="37" xfId="0" applyNumberFormat="1" applyFill="1" applyBorder="1"/>
    <xf numFmtId="4" fontId="0" fillId="27" borderId="42" xfId="0" applyNumberFormat="1" applyFill="1" applyBorder="1"/>
    <xf numFmtId="4" fontId="0" fillId="0" borderId="28" xfId="0" applyNumberFormat="1" applyFill="1" applyBorder="1"/>
    <xf numFmtId="4" fontId="0" fillId="0" borderId="42" xfId="0" applyNumberFormat="1" applyBorder="1"/>
    <xf numFmtId="0" fontId="0" fillId="0" borderId="37" xfId="0" applyFill="1" applyBorder="1" applyAlignment="1"/>
    <xf numFmtId="0" fontId="0" fillId="27" borderId="42" xfId="0" applyFill="1" applyBorder="1" applyAlignment="1"/>
    <xf numFmtId="0" fontId="0" fillId="0" borderId="28" xfId="0" applyFill="1" applyBorder="1" applyAlignment="1"/>
    <xf numFmtId="0" fontId="0" fillId="0" borderId="42" xfId="0" applyBorder="1" applyAlignment="1"/>
    <xf numFmtId="0" fontId="0" fillId="0" borderId="37" xfId="0" applyFill="1" applyBorder="1" applyAlignment="1">
      <alignment horizontal="center"/>
    </xf>
    <xf numFmtId="0" fontId="0" fillId="27" borderId="42" xfId="0" applyFill="1" applyBorder="1" applyAlignment="1">
      <alignment horizontal="center"/>
    </xf>
    <xf numFmtId="0" fontId="0" fillId="0" borderId="28" xfId="0" applyFill="1" applyBorder="1" applyAlignment="1">
      <alignment horizontal="center"/>
    </xf>
    <xf numFmtId="0" fontId="0" fillId="0" borderId="42" xfId="0" applyBorder="1" applyAlignment="1">
      <alignment horizontal="center"/>
    </xf>
    <xf numFmtId="16" fontId="0" fillId="0" borderId="37" xfId="0" applyNumberFormat="1" applyFill="1" applyBorder="1" applyAlignment="1">
      <alignment horizontal="center"/>
    </xf>
    <xf numFmtId="16" fontId="0" fillId="27" borderId="42" xfId="0" applyNumberFormat="1" applyFill="1" applyBorder="1" applyAlignment="1">
      <alignment horizontal="center"/>
    </xf>
    <xf numFmtId="16" fontId="0" fillId="0" borderId="28" xfId="0" applyNumberFormat="1" applyFill="1" applyBorder="1" applyAlignment="1">
      <alignment horizontal="center"/>
    </xf>
    <xf numFmtId="0" fontId="0" fillId="0" borderId="37" xfId="0" applyFill="1" applyBorder="1"/>
    <xf numFmtId="0" fontId="0" fillId="27" borderId="42" xfId="0" applyFill="1" applyBorder="1"/>
    <xf numFmtId="0" fontId="0" fillId="0" borderId="28" xfId="0" applyFill="1" applyBorder="1"/>
    <xf numFmtId="0" fontId="0" fillId="0" borderId="42" xfId="0" applyBorder="1"/>
  </cellXfs>
  <cellStyles count="3">
    <cellStyle name="Normal" xfId="0" builtinId="0"/>
    <cellStyle name="Normal 2" xfId="2"/>
    <cellStyle name="Porcentaje" xfId="1" builtinId="5"/>
  </cellStyles>
  <dxfs count="8">
    <dxf>
      <font>
        <condense val="0"/>
        <extend val="0"/>
        <color indexed="26"/>
      </font>
    </dxf>
    <dxf>
      <font>
        <condense val="0"/>
        <extend val="0"/>
        <color indexed="61"/>
      </font>
    </dxf>
    <dxf>
      <font>
        <condense val="0"/>
        <extend val="0"/>
        <color indexed="26"/>
      </font>
    </dxf>
    <dxf>
      <font>
        <condense val="0"/>
        <extend val="0"/>
        <color indexed="26"/>
      </font>
    </dxf>
    <dxf>
      <font>
        <condense val="0"/>
        <extend val="0"/>
        <color indexed="26"/>
      </font>
    </dxf>
    <dxf>
      <font>
        <condense val="0"/>
        <extend val="0"/>
        <color indexed="61"/>
      </font>
    </dxf>
    <dxf>
      <font>
        <condense val="0"/>
        <extend val="0"/>
        <color indexed="26"/>
      </font>
    </dxf>
    <dxf>
      <font>
        <condense val="0"/>
        <extend val="0"/>
        <color indexed="31"/>
      </font>
    </dxf>
  </dxfs>
  <tableStyles count="0" defaultTableStyle="TableStyleMedium2" defaultPivotStyle="PivotStyleLight16"/>
  <colors>
    <mruColors>
      <color rgb="FF00CC00"/>
      <color rgb="FFFFFFCC"/>
      <color rgb="FFCC66FF"/>
      <color rgb="FFFF00FF"/>
      <color rgb="FFFFCCFF"/>
      <color rgb="FFECECEC"/>
      <color rgb="FF37CCC9"/>
      <color rgb="FFFF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CPS</c:v>
          </c:tx>
          <c:val>
            <c:numRef>
              <c:f>GRÁFICA!$G$34:$G$45</c:f>
              <c:numCache>
                <c:formatCode>0.00</c:formatCode>
                <c:ptCount val="12"/>
                <c:pt idx="0">
                  <c:v>4000.01</c:v>
                </c:pt>
                <c:pt idx="1">
                  <c:v>0</c:v>
                </c:pt>
                <c:pt idx="2">
                  <c:v>2575</c:v>
                </c:pt>
                <c:pt idx="3" formatCode="#,##0.00\ &quot;€&quot;">
                  <c:v>3139</c:v>
                </c:pt>
                <c:pt idx="4">
                  <c:v>2075.15</c:v>
                </c:pt>
                <c:pt idx="5">
                  <c:v>2178</c:v>
                </c:pt>
                <c:pt idx="6">
                  <c:v>3690.5</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6943-46BD-A765-1D5A26170874}"/>
            </c:ext>
          </c:extLst>
        </c:ser>
        <c:ser>
          <c:idx val="1"/>
          <c:order val="1"/>
          <c:tx>
            <c:v>TRAZIA</c:v>
          </c:tx>
          <c:val>
            <c:numRef>
              <c:f>GRÁFICA!$C$34:$C$46</c:f>
              <c:numCache>
                <c:formatCode>#,##0.00\ "€"</c:formatCode>
                <c:ptCount val="13"/>
                <c:pt idx="0">
                  <c:v>3509</c:v>
                </c:pt>
                <c:pt idx="1">
                  <c:v>4101.8999999999996</c:v>
                </c:pt>
                <c:pt idx="2">
                  <c:v>4331.8</c:v>
                </c:pt>
                <c:pt idx="3">
                  <c:v>9064.11</c:v>
                </c:pt>
                <c:pt idx="4">
                  <c:v>9256.5</c:v>
                </c:pt>
                <c:pt idx="5">
                  <c:v>10708.5</c:v>
                </c:pt>
                <c:pt idx="6">
                  <c:v>2178</c:v>
                </c:pt>
                <c:pt idx="7">
                  <c:v>13673</c:v>
                </c:pt>
                <c:pt idx="8">
                  <c:v>0</c:v>
                </c:pt>
                <c:pt idx="9">
                  <c:v>0</c:v>
                </c:pt>
                <c:pt idx="10">
                  <c:v>0</c:v>
                </c:pt>
                <c:pt idx="11">
                  <c:v>0</c:v>
                </c:pt>
                <c:pt idx="12">
                  <c:v>0</c:v>
                </c:pt>
              </c:numCache>
            </c:numRef>
          </c:val>
          <c:smooth val="0"/>
          <c:extLst xmlns:c16r2="http://schemas.microsoft.com/office/drawing/2015/06/chart">
            <c:ext xmlns:c16="http://schemas.microsoft.com/office/drawing/2014/chart" uri="{C3380CC4-5D6E-409C-BE32-E72D297353CC}">
              <c16:uniqueId val="{00000001-6943-46BD-A765-1D5A26170874}"/>
            </c:ext>
          </c:extLst>
        </c:ser>
        <c:ser>
          <c:idx val="2"/>
          <c:order val="2"/>
          <c:tx>
            <c:v>Ingresos Totales</c:v>
          </c:tx>
          <c:val>
            <c:numRef>
              <c:f>GRÁFICA!$J$34:$J$45</c:f>
              <c:numCache>
                <c:formatCode>#,##0.00\ "€"</c:formatCode>
                <c:ptCount val="12"/>
                <c:pt idx="0">
                  <c:v>7509.01</c:v>
                </c:pt>
                <c:pt idx="1">
                  <c:v>4101.8999999999996</c:v>
                </c:pt>
                <c:pt idx="2">
                  <c:v>6906.8</c:v>
                </c:pt>
                <c:pt idx="3">
                  <c:v>12203.11</c:v>
                </c:pt>
                <c:pt idx="4">
                  <c:v>11331.65</c:v>
                </c:pt>
                <c:pt idx="5">
                  <c:v>12886.5</c:v>
                </c:pt>
                <c:pt idx="6">
                  <c:v>17363.5</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2-6943-46BD-A765-1D5A26170874}"/>
            </c:ext>
          </c:extLst>
        </c:ser>
        <c:ser>
          <c:idx val="3"/>
          <c:order val="3"/>
          <c:tx>
            <c:v>Salidas cuentas</c:v>
          </c:tx>
          <c:val>
            <c:numRef>
              <c:f>GRÁFICA!$C$58:$C$69</c:f>
              <c:numCache>
                <c:formatCode>#,##0.00</c:formatCode>
                <c:ptCount val="12"/>
              </c:numCache>
            </c:numRef>
          </c:val>
          <c:smooth val="0"/>
          <c:extLst xmlns:c16r2="http://schemas.microsoft.com/office/drawing/2015/06/chart">
            <c:ext xmlns:c16="http://schemas.microsoft.com/office/drawing/2014/chart" uri="{C3380CC4-5D6E-409C-BE32-E72D297353CC}">
              <c16:uniqueId val="{00000003-6943-46BD-A765-1D5A26170874}"/>
            </c:ext>
          </c:extLst>
        </c:ser>
        <c:dLbls>
          <c:showLegendKey val="0"/>
          <c:showVal val="0"/>
          <c:showCatName val="0"/>
          <c:showSerName val="0"/>
          <c:showPercent val="0"/>
          <c:showBubbleSize val="0"/>
        </c:dLbls>
        <c:dropLines/>
        <c:marker val="1"/>
        <c:smooth val="0"/>
        <c:axId val="602656256"/>
        <c:axId val="600498752"/>
      </c:lineChart>
      <c:catAx>
        <c:axId val="602656256"/>
        <c:scaling>
          <c:orientation val="minMax"/>
        </c:scaling>
        <c:delete val="0"/>
        <c:axPos val="b"/>
        <c:title>
          <c:tx>
            <c:rich>
              <a:bodyPr/>
              <a:lstStyle/>
              <a:p>
                <a:pPr>
                  <a:defRPr/>
                </a:pPr>
                <a:r>
                  <a:rPr lang="en-US"/>
                  <a:t>MESES</a:t>
                </a:r>
              </a:p>
            </c:rich>
          </c:tx>
          <c:overlay val="0"/>
        </c:title>
        <c:numFmt formatCode="General" sourceLinked="1"/>
        <c:majorTickMark val="none"/>
        <c:minorTickMark val="none"/>
        <c:tickLblPos val="nextTo"/>
        <c:crossAx val="600498752"/>
        <c:crosses val="autoZero"/>
        <c:auto val="1"/>
        <c:lblAlgn val="ctr"/>
        <c:lblOffset val="100"/>
        <c:noMultiLvlLbl val="0"/>
      </c:catAx>
      <c:valAx>
        <c:axId val="600498752"/>
        <c:scaling>
          <c:orientation val="minMax"/>
        </c:scaling>
        <c:delete val="0"/>
        <c:axPos val="l"/>
        <c:majorGridlines/>
        <c:minorGridlines/>
        <c:title>
          <c:tx>
            <c:rich>
              <a:bodyPr/>
              <a:lstStyle/>
              <a:p>
                <a:pPr>
                  <a:defRPr/>
                </a:pPr>
                <a:r>
                  <a:rPr lang="en-US"/>
                  <a:t>EUROS MENSUALES</a:t>
                </a:r>
              </a:p>
            </c:rich>
          </c:tx>
          <c:overlay val="0"/>
        </c:title>
        <c:numFmt formatCode="0.00" sourceLinked="1"/>
        <c:majorTickMark val="out"/>
        <c:minorTickMark val="none"/>
        <c:tickLblPos val="nextTo"/>
        <c:crossAx val="602656256"/>
        <c:crosses val="autoZero"/>
        <c:crossBetween val="between"/>
      </c:valAx>
    </c:plotArea>
    <c:legend>
      <c:legendPos val="r"/>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SALIDAS</a:t>
            </a:r>
          </a:p>
        </c:rich>
      </c:tx>
      <c:layout>
        <c:manualLayout>
          <c:xMode val="edge"/>
          <c:yMode val="edge"/>
          <c:x val="0.32886111111111122"/>
          <c:y val="3.2388668556525183E-2"/>
        </c:manualLayout>
      </c:layout>
      <c:overlay val="0"/>
    </c:title>
    <c:autoTitleDeleted val="0"/>
    <c:plotArea>
      <c:layout/>
      <c:areaChart>
        <c:grouping val="stacked"/>
        <c:varyColors val="0"/>
        <c:ser>
          <c:idx val="0"/>
          <c:order val="0"/>
          <c:val>
            <c:numRef>
              <c:f>GRÁFICA!$N$34:$N$45</c:f>
              <c:numCache>
                <c:formatCode>#,##0.00</c:formatCode>
                <c:ptCount val="12"/>
                <c:pt idx="0">
                  <c:v>7582.0800000000017</c:v>
                </c:pt>
                <c:pt idx="1">
                  <c:v>13092.809999999998</c:v>
                </c:pt>
                <c:pt idx="2">
                  <c:v>5697.4600000000009</c:v>
                </c:pt>
                <c:pt idx="3">
                  <c:v>13290.04</c:v>
                </c:pt>
                <c:pt idx="4">
                  <c:v>6624.4700000000012</c:v>
                </c:pt>
                <c:pt idx="5">
                  <c:v>6807.4600000000009</c:v>
                </c:pt>
                <c:pt idx="6">
                  <c:v>17041.379999999997</c:v>
                </c:pt>
                <c:pt idx="7">
                  <c:v>6263.65</c:v>
                </c:pt>
                <c:pt idx="8">
                  <c:v>6113.65</c:v>
                </c:pt>
                <c:pt idx="9">
                  <c:v>14764.670000000002</c:v>
                </c:pt>
                <c:pt idx="10">
                  <c:v>6668.6500000000005</c:v>
                </c:pt>
                <c:pt idx="11">
                  <c:v>6263.65</c:v>
                </c:pt>
              </c:numCache>
            </c:numRef>
          </c:val>
          <c:extLst xmlns:c16r2="http://schemas.microsoft.com/office/drawing/2015/06/chart">
            <c:ext xmlns:c16="http://schemas.microsoft.com/office/drawing/2014/chart" uri="{C3380CC4-5D6E-409C-BE32-E72D297353CC}">
              <c16:uniqueId val="{00000000-213E-4692-846D-EFD3FE63F47F}"/>
            </c:ext>
          </c:extLst>
        </c:ser>
        <c:dLbls>
          <c:showLegendKey val="0"/>
          <c:showVal val="0"/>
          <c:showCatName val="0"/>
          <c:showSerName val="0"/>
          <c:showPercent val="0"/>
          <c:showBubbleSize val="0"/>
        </c:dLbls>
        <c:dropLines/>
        <c:axId val="603899392"/>
        <c:axId val="600500480"/>
      </c:areaChart>
      <c:catAx>
        <c:axId val="603899392"/>
        <c:scaling>
          <c:orientation val="minMax"/>
        </c:scaling>
        <c:delete val="0"/>
        <c:axPos val="b"/>
        <c:title>
          <c:overlay val="0"/>
        </c:title>
        <c:majorTickMark val="none"/>
        <c:minorTickMark val="none"/>
        <c:tickLblPos val="nextTo"/>
        <c:crossAx val="600500480"/>
        <c:crosses val="autoZero"/>
        <c:auto val="1"/>
        <c:lblAlgn val="ctr"/>
        <c:lblOffset val="100"/>
        <c:noMultiLvlLbl val="0"/>
      </c:catAx>
      <c:valAx>
        <c:axId val="600500480"/>
        <c:scaling>
          <c:orientation val="minMax"/>
        </c:scaling>
        <c:delete val="0"/>
        <c:axPos val="l"/>
        <c:majorGridlines/>
        <c:title>
          <c:tx>
            <c:rich>
              <a:bodyPr/>
              <a:lstStyle/>
              <a:p>
                <a:pPr>
                  <a:defRPr/>
                </a:pPr>
                <a:r>
                  <a:rPr lang="en-US"/>
                  <a:t>EUROS MENSUALES</a:t>
                </a:r>
              </a:p>
            </c:rich>
          </c:tx>
          <c:overlay val="0"/>
        </c:title>
        <c:numFmt formatCode="#,##0.00" sourceLinked="1"/>
        <c:majorTickMark val="out"/>
        <c:minorTickMark val="none"/>
        <c:tickLblPos val="nextTo"/>
        <c:crossAx val="603899392"/>
        <c:crosses val="autoZero"/>
        <c:crossBetween val="midCat"/>
      </c:valAx>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533400</xdr:colOff>
      <xdr:row>3</xdr:row>
      <xdr:rowOff>104775</xdr:rowOff>
    </xdr:from>
    <xdr:to>
      <xdr:col>7</xdr:col>
      <xdr:colOff>514350</xdr:colOff>
      <xdr:row>22</xdr:row>
      <xdr:rowOff>14287</xdr:rowOff>
    </xdr:to>
    <xdr:graphicFrame macro="">
      <xdr:nvGraphicFramePr>
        <xdr:cNvPr id="2" name="1 Gráfico">
          <a:extLst>
            <a:ext uri="{FF2B5EF4-FFF2-40B4-BE49-F238E27FC236}">
              <a16:creationId xmlns:a16="http://schemas.microsoft.com/office/drawing/2014/main" xmlns=""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95250</xdr:colOff>
      <xdr:row>3</xdr:row>
      <xdr:rowOff>104775</xdr:rowOff>
    </xdr:from>
    <xdr:to>
      <xdr:col>14</xdr:col>
      <xdr:colOff>95250</xdr:colOff>
      <xdr:row>22</xdr:row>
      <xdr:rowOff>14287</xdr:rowOff>
    </xdr:to>
    <xdr:graphicFrame macro="">
      <xdr:nvGraphicFramePr>
        <xdr:cNvPr id="3" name="2 Gráfico">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AppData\Local\Microsoft\Windows\Temporary%20Internet%20Files\Content.IE5\NMKH7QPG\LIBROS%20REGISTRO%202016_TRAZI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PS-ARQUITECTURA\20_CONTABILIDAD\LIBROS%20REGISTRO%202016_EXTENDED_conflict-20160610-16484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PS-ARQUITECTURA\1_CONTABILIDAD\LIBROS%20REGISTRO%202016_TRAZI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er\cps-arquitectura\1_CONTABILIDAD\LIBROS%20REGISTRO%202016_TRAZIA.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xlFile://Root/Users/Usuario/AppData/Local/Microsoft/Windows/Temporary%20Internet%20Files/Content.IE5/NMKH7QPG/LIBROS%20REGISTRO%202016_TRAZI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er\cps-arquitectura\20_CONTABILIDAD\LIBROS%20REGISTRO%202016_EXTEND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GASTOS"/>
      <sheetName val="CLIENTES"/>
      <sheetName val="PROVEEDORES"/>
      <sheetName val="CALCULOS"/>
      <sheetName val="MODELO 130"/>
      <sheetName val="MODELO 303"/>
      <sheetName val="MODELO 390"/>
      <sheetName val="IRPF ANUAL"/>
      <sheetName val="MODELO 347"/>
      <sheetName val="FACTURA"/>
      <sheetName val="FACTURA R.EQ"/>
      <sheetName val="Acerca de"/>
      <sheetName val="Bienes de Inversión"/>
      <sheetName val="TABLAS AMORTIZACIONES"/>
      <sheetName val="VEHÍCULO"/>
      <sheetName val="DATOS FISCALES"/>
      <sheetName val="Hoja1"/>
    </sheetNames>
    <sheetDataSet>
      <sheetData sheetId="0" refreshError="1">
        <row r="1">
          <cell r="A1" t="str">
            <v>FECHA
REGISTRO</v>
          </cell>
          <cell r="B1" t="str">
            <v>FECHA
FACTURA</v>
          </cell>
          <cell r="C1" t="str">
            <v>Nº FACTURA</v>
          </cell>
          <cell r="D1" t="str">
            <v>CIF / NIF</v>
          </cell>
          <cell r="E1" t="str">
            <v>APELLIDOS Y NOMBRE O RAZÓN SOCIAL</v>
          </cell>
          <cell r="F1" t="str">
            <v>BASE IMPONIBLE</v>
          </cell>
          <cell r="G1" t="str">
            <v>%
IVA</v>
          </cell>
          <cell r="H1" t="str">
            <v>%
REC.EQ.</v>
          </cell>
          <cell r="I1" t="str">
            <v>CUOTA
IVA</v>
          </cell>
          <cell r="J1" t="str">
            <v>CUOTA
REC. EQ.</v>
          </cell>
          <cell r="K1" t="str">
            <v>CUOTA RETENC
IRPF</v>
          </cell>
          <cell r="L1" t="str">
            <v>TOTAL FACTURA</v>
          </cell>
          <cell r="N1" t="str">
            <v>Trimestre</v>
          </cell>
          <cell r="O1" t="str">
            <v>Nº de Declarado Modelo 347</v>
          </cell>
        </row>
        <row r="2">
          <cell r="A2">
            <v>42394</v>
          </cell>
          <cell r="B2">
            <v>42394</v>
          </cell>
          <cell r="C2">
            <v>1</v>
          </cell>
          <cell r="D2" t="str">
            <v>A28791069</v>
          </cell>
          <cell r="E2" t="str">
            <v>KONE ELEVADORES, S.A.</v>
          </cell>
          <cell r="F2">
            <v>1950</v>
          </cell>
          <cell r="G2">
            <v>21</v>
          </cell>
          <cell r="I2">
            <v>409.5</v>
          </cell>
          <cell r="J2">
            <v>0</v>
          </cell>
          <cell r="L2">
            <v>2359.5</v>
          </cell>
          <cell r="N2">
            <v>1</v>
          </cell>
          <cell r="O2">
            <v>1</v>
          </cell>
        </row>
        <row r="3">
          <cell r="A3">
            <v>42394</v>
          </cell>
          <cell r="B3">
            <v>42394</v>
          </cell>
          <cell r="C3">
            <v>2</v>
          </cell>
          <cell r="D3" t="str">
            <v>A28791069</v>
          </cell>
          <cell r="E3" t="str">
            <v>KONE ELEVADORES, S.A.</v>
          </cell>
          <cell r="F3">
            <v>950</v>
          </cell>
          <cell r="G3">
            <v>21</v>
          </cell>
          <cell r="I3">
            <v>199.5</v>
          </cell>
          <cell r="J3">
            <v>0</v>
          </cell>
          <cell r="L3">
            <v>1149.5</v>
          </cell>
          <cell r="N3">
            <v>1</v>
          </cell>
          <cell r="O3">
            <v>1</v>
          </cell>
        </row>
        <row r="4">
          <cell r="A4">
            <v>42410</v>
          </cell>
          <cell r="B4">
            <v>42410</v>
          </cell>
          <cell r="C4">
            <v>3</v>
          </cell>
          <cell r="D4" t="str">
            <v>A28791069</v>
          </cell>
          <cell r="E4" t="str">
            <v>KONE ELEVADORES, S.A.</v>
          </cell>
          <cell r="F4">
            <v>1350</v>
          </cell>
          <cell r="G4">
            <v>21</v>
          </cell>
          <cell r="I4">
            <v>283.5</v>
          </cell>
          <cell r="J4">
            <v>0</v>
          </cell>
          <cell r="L4">
            <v>1633.5</v>
          </cell>
          <cell r="N4">
            <v>1</v>
          </cell>
          <cell r="O4">
            <v>1</v>
          </cell>
        </row>
        <row r="5">
          <cell r="A5">
            <v>42419</v>
          </cell>
          <cell r="B5">
            <v>42419</v>
          </cell>
          <cell r="C5">
            <v>4</v>
          </cell>
          <cell r="D5" t="str">
            <v>Q4675003J</v>
          </cell>
          <cell r="E5" t="str">
            <v>COLEGIO TERRITORIAL ARQUITECTOS VALENCIA</v>
          </cell>
          <cell r="F5">
            <v>2040</v>
          </cell>
          <cell r="G5">
            <v>21</v>
          </cell>
          <cell r="I5">
            <v>428.4</v>
          </cell>
          <cell r="J5">
            <v>0</v>
          </cell>
          <cell r="L5">
            <v>2468.4</v>
          </cell>
          <cell r="N5">
            <v>1</v>
          </cell>
          <cell r="O5">
            <v>2</v>
          </cell>
        </row>
        <row r="6">
          <cell r="A6">
            <v>42439</v>
          </cell>
          <cell r="B6">
            <v>42439</v>
          </cell>
          <cell r="C6">
            <v>5</v>
          </cell>
          <cell r="D6" t="str">
            <v>A28791069</v>
          </cell>
          <cell r="E6" t="str">
            <v>KONE ELEVADORES, S.A.</v>
          </cell>
          <cell r="F6">
            <v>1600</v>
          </cell>
          <cell r="G6">
            <v>21</v>
          </cell>
          <cell r="I6">
            <v>336</v>
          </cell>
          <cell r="J6">
            <v>0</v>
          </cell>
          <cell r="L6">
            <v>1936</v>
          </cell>
          <cell r="N6">
            <v>1</v>
          </cell>
          <cell r="O6">
            <v>1</v>
          </cell>
        </row>
        <row r="7">
          <cell r="A7">
            <v>42439</v>
          </cell>
          <cell r="B7">
            <v>42439</v>
          </cell>
          <cell r="C7">
            <v>6</v>
          </cell>
          <cell r="D7" t="str">
            <v>Q4675003J</v>
          </cell>
          <cell r="E7" t="str">
            <v>COLEGIO TERRITORIAL ARQUITECTOS VALENCIA</v>
          </cell>
          <cell r="F7">
            <v>1980</v>
          </cell>
          <cell r="G7">
            <v>21</v>
          </cell>
          <cell r="I7">
            <v>415.8</v>
          </cell>
          <cell r="J7">
            <v>0</v>
          </cell>
          <cell r="K7">
            <v>0</v>
          </cell>
          <cell r="L7">
            <v>2395.8000000000002</v>
          </cell>
          <cell r="N7">
            <v>1</v>
          </cell>
          <cell r="O7">
            <v>2</v>
          </cell>
        </row>
        <row r="8">
          <cell r="E8" t="str">
            <v>TOTAL 1T/2016</v>
          </cell>
          <cell r="F8">
            <v>9870</v>
          </cell>
          <cell r="H8">
            <v>0</v>
          </cell>
          <cell r="I8">
            <v>2072.7000000000003</v>
          </cell>
          <cell r="J8">
            <v>0</v>
          </cell>
          <cell r="L8">
            <v>11942.7</v>
          </cell>
        </row>
        <row r="10">
          <cell r="A10">
            <v>42479</v>
          </cell>
          <cell r="B10">
            <v>42479</v>
          </cell>
          <cell r="C10">
            <v>7</v>
          </cell>
          <cell r="D10" t="str">
            <v>A28791069</v>
          </cell>
          <cell r="E10" t="str">
            <v>KONE ELEVADORES, S.A.</v>
          </cell>
          <cell r="F10">
            <v>1500</v>
          </cell>
          <cell r="G10">
            <v>21</v>
          </cell>
          <cell r="I10">
            <v>315</v>
          </cell>
          <cell r="J10">
            <v>0</v>
          </cell>
          <cell r="L10">
            <v>1815</v>
          </cell>
          <cell r="N10">
            <v>2</v>
          </cell>
          <cell r="O10">
            <v>1</v>
          </cell>
        </row>
        <row r="11">
          <cell r="A11">
            <v>42479</v>
          </cell>
          <cell r="B11">
            <v>42479</v>
          </cell>
          <cell r="C11">
            <v>8</v>
          </cell>
          <cell r="D11" t="str">
            <v>A28791069</v>
          </cell>
          <cell r="E11" t="str">
            <v>KONE ELEVADORES, S.A.</v>
          </cell>
          <cell r="F11">
            <v>1900</v>
          </cell>
          <cell r="G11">
            <v>21</v>
          </cell>
          <cell r="I11">
            <v>399</v>
          </cell>
          <cell r="J11">
            <v>0</v>
          </cell>
          <cell r="K11">
            <v>0</v>
          </cell>
          <cell r="L11">
            <v>2299</v>
          </cell>
          <cell r="N11">
            <v>2</v>
          </cell>
          <cell r="O11">
            <v>1</v>
          </cell>
        </row>
        <row r="12">
          <cell r="A12">
            <v>42480</v>
          </cell>
          <cell r="B12">
            <v>42480</v>
          </cell>
          <cell r="C12">
            <v>9</v>
          </cell>
          <cell r="D12" t="str">
            <v>A28791069</v>
          </cell>
          <cell r="E12" t="str">
            <v>KONE ELEVADORES, S.A.</v>
          </cell>
          <cell r="F12">
            <v>2091</v>
          </cell>
          <cell r="G12">
            <v>21</v>
          </cell>
          <cell r="I12">
            <v>439.11</v>
          </cell>
          <cell r="J12">
            <v>0</v>
          </cell>
          <cell r="K12">
            <v>0</v>
          </cell>
          <cell r="L12">
            <v>2530.11</v>
          </cell>
          <cell r="N12">
            <v>2</v>
          </cell>
          <cell r="O12">
            <v>1</v>
          </cell>
        </row>
        <row r="13">
          <cell r="A13">
            <v>42481</v>
          </cell>
          <cell r="B13">
            <v>42481</v>
          </cell>
          <cell r="C13">
            <v>10</v>
          </cell>
          <cell r="D13" t="str">
            <v>A28791069</v>
          </cell>
          <cell r="E13" t="str">
            <v>KONE ELEVADORES, S.A.</v>
          </cell>
          <cell r="F13">
            <v>2000</v>
          </cell>
          <cell r="G13">
            <v>21</v>
          </cell>
          <cell r="I13">
            <v>420</v>
          </cell>
          <cell r="J13">
            <v>0</v>
          </cell>
          <cell r="L13">
            <v>2420</v>
          </cell>
          <cell r="N13">
            <v>2</v>
          </cell>
          <cell r="O13">
            <v>1</v>
          </cell>
        </row>
        <row r="14">
          <cell r="B14" t="str">
            <v/>
          </cell>
          <cell r="D14" t="str">
            <v>A28791069</v>
          </cell>
          <cell r="E14" t="str">
            <v>KONE ELEVADORES, S.A.</v>
          </cell>
          <cell r="F14">
            <v>2050</v>
          </cell>
          <cell r="G14">
            <v>21</v>
          </cell>
          <cell r="I14">
            <v>430.5</v>
          </cell>
          <cell r="J14">
            <v>0</v>
          </cell>
          <cell r="L14">
            <v>2480.5</v>
          </cell>
          <cell r="N14">
            <v>1</v>
          </cell>
          <cell r="O14">
            <v>1</v>
          </cell>
        </row>
        <row r="15">
          <cell r="D15" t="str">
            <v>A28791069</v>
          </cell>
          <cell r="E15" t="str">
            <v>KONE ELEVADORES, S.A.</v>
          </cell>
          <cell r="F15">
            <v>1800</v>
          </cell>
          <cell r="J15">
            <v>0</v>
          </cell>
          <cell r="N15">
            <v>1</v>
          </cell>
        </row>
        <row r="16">
          <cell r="D16" t="str">
            <v>A28791069</v>
          </cell>
          <cell r="E16" t="str">
            <v>KONE ELEVADORES, S.A.</v>
          </cell>
          <cell r="F16">
            <v>1750</v>
          </cell>
          <cell r="J16">
            <v>0</v>
          </cell>
          <cell r="N16">
            <v>1</v>
          </cell>
        </row>
        <row r="17">
          <cell r="D17" t="str">
            <v>A28791069</v>
          </cell>
          <cell r="E17" t="str">
            <v>KONE ELEVADORES, S.A.</v>
          </cell>
          <cell r="F17">
            <v>1700</v>
          </cell>
          <cell r="J17">
            <v>0</v>
          </cell>
          <cell r="N17">
            <v>1</v>
          </cell>
        </row>
        <row r="18">
          <cell r="D18" t="str">
            <v>A28791069</v>
          </cell>
          <cell r="E18" t="str">
            <v>KONE ELEVADORES, S.A.</v>
          </cell>
          <cell r="F18">
            <v>600</v>
          </cell>
          <cell r="J18">
            <v>0</v>
          </cell>
          <cell r="N18">
            <v>1</v>
          </cell>
        </row>
        <row r="19">
          <cell r="D19" t="str">
            <v>A28791069</v>
          </cell>
          <cell r="E19" t="str">
            <v>KONE ELEVADORES, S.A.</v>
          </cell>
          <cell r="F19">
            <v>750</v>
          </cell>
          <cell r="J19">
            <v>0</v>
          </cell>
          <cell r="N19">
            <v>1</v>
          </cell>
        </row>
        <row r="20">
          <cell r="F20">
            <v>2250</v>
          </cell>
          <cell r="G20" t="str">
            <v>X</v>
          </cell>
          <cell r="J20">
            <v>0</v>
          </cell>
          <cell r="N20">
            <v>1</v>
          </cell>
        </row>
        <row r="21">
          <cell r="F21">
            <v>2150</v>
          </cell>
          <cell r="G21" t="str">
            <v>X</v>
          </cell>
          <cell r="J21">
            <v>0</v>
          </cell>
          <cell r="N21">
            <v>1</v>
          </cell>
        </row>
        <row r="22">
          <cell r="F22">
            <v>2200</v>
          </cell>
          <cell r="G22" t="str">
            <v>X</v>
          </cell>
          <cell r="J22">
            <v>0</v>
          </cell>
          <cell r="N22">
            <v>1</v>
          </cell>
        </row>
        <row r="23">
          <cell r="F23">
            <v>800</v>
          </cell>
          <cell r="J23">
            <v>0</v>
          </cell>
          <cell r="N23">
            <v>1</v>
          </cell>
        </row>
        <row r="24">
          <cell r="F24">
            <v>800</v>
          </cell>
          <cell r="J24">
            <v>0</v>
          </cell>
          <cell r="N24">
            <v>1</v>
          </cell>
        </row>
        <row r="25">
          <cell r="F25">
            <v>1932</v>
          </cell>
          <cell r="J25">
            <v>0</v>
          </cell>
          <cell r="N25">
            <v>1</v>
          </cell>
        </row>
        <row r="26">
          <cell r="F26">
            <v>1600</v>
          </cell>
          <cell r="G26" t="str">
            <v>X</v>
          </cell>
          <cell r="J26">
            <v>0</v>
          </cell>
          <cell r="N26">
            <v>1</v>
          </cell>
        </row>
        <row r="27">
          <cell r="F27" t="str">
            <v>900?</v>
          </cell>
          <cell r="G27" t="str">
            <v>X</v>
          </cell>
        </row>
        <row r="28">
          <cell r="F28">
            <v>600</v>
          </cell>
          <cell r="G28" t="str">
            <v>X</v>
          </cell>
        </row>
        <row r="29">
          <cell r="F29">
            <v>1000</v>
          </cell>
          <cell r="G29" t="str">
            <v>X</v>
          </cell>
        </row>
        <row r="30">
          <cell r="F30">
            <v>1400</v>
          </cell>
          <cell r="G30" t="str">
            <v>X</v>
          </cell>
        </row>
        <row r="31">
          <cell r="F31">
            <v>850</v>
          </cell>
        </row>
        <row r="35">
          <cell r="B35" t="str">
            <v/>
          </cell>
          <cell r="D35" t="str">
            <v/>
          </cell>
          <cell r="N35" t="str">
            <v/>
          </cell>
          <cell r="O35">
            <v>0</v>
          </cell>
        </row>
        <row r="36">
          <cell r="B36" t="str">
            <v/>
          </cell>
          <cell r="E36" t="str">
            <v>PROVISIONAL 2T/2016</v>
          </cell>
          <cell r="F36">
            <v>31723</v>
          </cell>
          <cell r="H36">
            <v>0</v>
          </cell>
          <cell r="I36">
            <v>2003.6100000000001</v>
          </cell>
          <cell r="J36">
            <v>0</v>
          </cell>
          <cell r="L36">
            <v>11544.61</v>
          </cell>
          <cell r="N36">
            <v>1</v>
          </cell>
          <cell r="O36">
            <v>0</v>
          </cell>
        </row>
        <row r="37">
          <cell r="B37" t="str">
            <v/>
          </cell>
          <cell r="D37" t="str">
            <v/>
          </cell>
          <cell r="G37">
            <v>21</v>
          </cell>
          <cell r="I37">
            <v>0</v>
          </cell>
          <cell r="J37">
            <v>0</v>
          </cell>
          <cell r="L37">
            <v>0</v>
          </cell>
          <cell r="N37" t="str">
            <v/>
          </cell>
          <cell r="O37">
            <v>0</v>
          </cell>
        </row>
        <row r="38">
          <cell r="B38" t="str">
            <v/>
          </cell>
          <cell r="D38" t="str">
            <v/>
          </cell>
          <cell r="G38">
            <v>21</v>
          </cell>
          <cell r="I38">
            <v>0</v>
          </cell>
          <cell r="J38">
            <v>0</v>
          </cell>
          <cell r="L38">
            <v>0</v>
          </cell>
          <cell r="N38" t="str">
            <v/>
          </cell>
          <cell r="O38">
            <v>0</v>
          </cell>
        </row>
        <row r="39">
          <cell r="B39" t="str">
            <v/>
          </cell>
          <cell r="D39" t="str">
            <v/>
          </cell>
          <cell r="G39">
            <v>21</v>
          </cell>
          <cell r="I39">
            <v>0</v>
          </cell>
          <cell r="J39">
            <v>0</v>
          </cell>
          <cell r="L39">
            <v>0</v>
          </cell>
          <cell r="N39" t="str">
            <v/>
          </cell>
          <cell r="O39">
            <v>0</v>
          </cell>
        </row>
        <row r="40">
          <cell r="B40" t="str">
            <v/>
          </cell>
          <cell r="D40" t="str">
            <v/>
          </cell>
          <cell r="G40">
            <v>21</v>
          </cell>
          <cell r="I40">
            <v>0</v>
          </cell>
          <cell r="J40">
            <v>0</v>
          </cell>
          <cell r="L40">
            <v>0</v>
          </cell>
          <cell r="N40" t="str">
            <v/>
          </cell>
          <cell r="O40">
            <v>0</v>
          </cell>
        </row>
        <row r="41">
          <cell r="B41" t="str">
            <v/>
          </cell>
          <cell r="D41" t="str">
            <v/>
          </cell>
          <cell r="G41">
            <v>21</v>
          </cell>
          <cell r="I41">
            <v>0</v>
          </cell>
          <cell r="J41">
            <v>0</v>
          </cell>
          <cell r="L41">
            <v>0</v>
          </cell>
          <cell r="N41" t="str">
            <v/>
          </cell>
          <cell r="O41">
            <v>0</v>
          </cell>
        </row>
        <row r="42">
          <cell r="B42" t="str">
            <v/>
          </cell>
          <cell r="D42" t="str">
            <v/>
          </cell>
          <cell r="G42">
            <v>21</v>
          </cell>
          <cell r="I42">
            <v>0</v>
          </cell>
          <cell r="J42">
            <v>0</v>
          </cell>
          <cell r="L42">
            <v>0</v>
          </cell>
          <cell r="N42" t="str">
            <v/>
          </cell>
          <cell r="O42">
            <v>0</v>
          </cell>
        </row>
        <row r="43">
          <cell r="B43" t="str">
            <v/>
          </cell>
          <cell r="D43" t="str">
            <v/>
          </cell>
          <cell r="G43">
            <v>21</v>
          </cell>
          <cell r="I43">
            <v>0</v>
          </cell>
          <cell r="J43">
            <v>0</v>
          </cell>
          <cell r="L43">
            <v>0</v>
          </cell>
          <cell r="N43" t="str">
            <v/>
          </cell>
          <cell r="O43">
            <v>0</v>
          </cell>
        </row>
        <row r="44">
          <cell r="B44" t="str">
            <v/>
          </cell>
          <cell r="D44" t="str">
            <v/>
          </cell>
          <cell r="G44">
            <v>21</v>
          </cell>
          <cell r="I44">
            <v>0</v>
          </cell>
          <cell r="J44">
            <v>0</v>
          </cell>
          <cell r="L44">
            <v>0</v>
          </cell>
          <cell r="N44" t="str">
            <v/>
          </cell>
          <cell r="O44">
            <v>0</v>
          </cell>
        </row>
        <row r="45">
          <cell r="B45" t="str">
            <v/>
          </cell>
          <cell r="D45" t="str">
            <v/>
          </cell>
          <cell r="G45">
            <v>21</v>
          </cell>
          <cell r="I45">
            <v>0</v>
          </cell>
          <cell r="J45">
            <v>0</v>
          </cell>
          <cell r="L45">
            <v>0</v>
          </cell>
          <cell r="N45" t="str">
            <v/>
          </cell>
          <cell r="O45">
            <v>0</v>
          </cell>
        </row>
        <row r="46">
          <cell r="B46" t="str">
            <v/>
          </cell>
          <cell r="D46" t="str">
            <v/>
          </cell>
          <cell r="G46">
            <v>21</v>
          </cell>
          <cell r="I46">
            <v>0</v>
          </cell>
          <cell r="J46">
            <v>0</v>
          </cell>
          <cell r="L46">
            <v>0</v>
          </cell>
          <cell r="N46" t="str">
            <v/>
          </cell>
          <cell r="O46">
            <v>0</v>
          </cell>
        </row>
        <row r="47">
          <cell r="B47" t="str">
            <v/>
          </cell>
          <cell r="D47" t="str">
            <v/>
          </cell>
          <cell r="G47">
            <v>21</v>
          </cell>
          <cell r="I47">
            <v>0</v>
          </cell>
          <cell r="J47">
            <v>0</v>
          </cell>
          <cell r="L47">
            <v>0</v>
          </cell>
          <cell r="N47" t="str">
            <v/>
          </cell>
          <cell r="O47">
            <v>0</v>
          </cell>
        </row>
        <row r="48">
          <cell r="B48" t="str">
            <v/>
          </cell>
          <cell r="D48" t="str">
            <v/>
          </cell>
          <cell r="G48">
            <v>21</v>
          </cell>
          <cell r="I48">
            <v>0</v>
          </cell>
          <cell r="J48">
            <v>0</v>
          </cell>
          <cell r="L48">
            <v>0</v>
          </cell>
          <cell r="N48" t="str">
            <v/>
          </cell>
          <cell r="O48">
            <v>0</v>
          </cell>
        </row>
        <row r="49">
          <cell r="B49" t="str">
            <v/>
          </cell>
          <cell r="D49" t="str">
            <v/>
          </cell>
          <cell r="G49">
            <v>21</v>
          </cell>
          <cell r="I49">
            <v>0</v>
          </cell>
          <cell r="J49">
            <v>0</v>
          </cell>
          <cell r="L49">
            <v>0</v>
          </cell>
          <cell r="N49" t="str">
            <v/>
          </cell>
          <cell r="O49">
            <v>0</v>
          </cell>
        </row>
        <row r="50">
          <cell r="B50" t="str">
            <v/>
          </cell>
          <cell r="D50" t="str">
            <v/>
          </cell>
          <cell r="G50">
            <v>21</v>
          </cell>
          <cell r="I50">
            <v>0</v>
          </cell>
          <cell r="J50">
            <v>0</v>
          </cell>
          <cell r="L50">
            <v>0</v>
          </cell>
          <cell r="N50" t="str">
            <v/>
          </cell>
          <cell r="O50">
            <v>0</v>
          </cell>
        </row>
        <row r="51">
          <cell r="B51" t="str">
            <v/>
          </cell>
          <cell r="D51" t="str">
            <v/>
          </cell>
          <cell r="G51">
            <v>21</v>
          </cell>
          <cell r="I51">
            <v>0</v>
          </cell>
          <cell r="J51">
            <v>0</v>
          </cell>
          <cell r="L51">
            <v>0</v>
          </cell>
          <cell r="N51" t="str">
            <v/>
          </cell>
          <cell r="O51">
            <v>0</v>
          </cell>
        </row>
        <row r="52">
          <cell r="B52" t="str">
            <v/>
          </cell>
          <cell r="D52" t="str">
            <v/>
          </cell>
          <cell r="G52">
            <v>21</v>
          </cell>
          <cell r="I52">
            <v>0</v>
          </cell>
          <cell r="J52">
            <v>0</v>
          </cell>
          <cell r="L52">
            <v>0</v>
          </cell>
          <cell r="N52" t="str">
            <v/>
          </cell>
          <cell r="O52">
            <v>0</v>
          </cell>
        </row>
        <row r="53">
          <cell r="B53" t="str">
            <v/>
          </cell>
          <cell r="D53" t="str">
            <v/>
          </cell>
          <cell r="G53">
            <v>21</v>
          </cell>
          <cell r="I53">
            <v>0</v>
          </cell>
          <cell r="J53">
            <v>0</v>
          </cell>
          <cell r="L53">
            <v>0</v>
          </cell>
          <cell r="N53" t="str">
            <v/>
          </cell>
          <cell r="O53">
            <v>0</v>
          </cell>
        </row>
        <row r="54">
          <cell r="B54" t="str">
            <v/>
          </cell>
          <cell r="D54" t="str">
            <v/>
          </cell>
          <cell r="G54">
            <v>21</v>
          </cell>
          <cell r="I54">
            <v>0</v>
          </cell>
          <cell r="J54">
            <v>0</v>
          </cell>
          <cell r="L54">
            <v>0</v>
          </cell>
          <cell r="N54" t="str">
            <v/>
          </cell>
          <cell r="O54">
            <v>0</v>
          </cell>
        </row>
        <row r="55">
          <cell r="B55" t="str">
            <v/>
          </cell>
          <cell r="D55" t="str">
            <v/>
          </cell>
          <cell r="G55">
            <v>21</v>
          </cell>
          <cell r="I55">
            <v>0</v>
          </cell>
          <cell r="J55">
            <v>0</v>
          </cell>
          <cell r="L55">
            <v>0</v>
          </cell>
          <cell r="N55" t="str">
            <v/>
          </cell>
          <cell r="O55">
            <v>0</v>
          </cell>
        </row>
        <row r="56">
          <cell r="B56" t="str">
            <v/>
          </cell>
          <cell r="D56" t="str">
            <v/>
          </cell>
          <cell r="G56">
            <v>21</v>
          </cell>
          <cell r="I56">
            <v>0</v>
          </cell>
          <cell r="J56">
            <v>0</v>
          </cell>
          <cell r="K56">
            <v>0</v>
          </cell>
          <cell r="L56">
            <v>0</v>
          </cell>
          <cell r="N56" t="str">
            <v/>
          </cell>
          <cell r="O56">
            <v>0</v>
          </cell>
        </row>
        <row r="57">
          <cell r="B57" t="str">
            <v/>
          </cell>
          <cell r="D57" t="str">
            <v/>
          </cell>
          <cell r="G57">
            <v>21</v>
          </cell>
          <cell r="I57">
            <v>0</v>
          </cell>
          <cell r="J57">
            <v>0</v>
          </cell>
          <cell r="L57">
            <v>0</v>
          </cell>
          <cell r="N57" t="str">
            <v/>
          </cell>
          <cell r="O57">
            <v>0</v>
          </cell>
        </row>
        <row r="58">
          <cell r="B58" t="str">
            <v/>
          </cell>
          <cell r="D58" t="str">
            <v/>
          </cell>
          <cell r="G58">
            <v>21</v>
          </cell>
          <cell r="I58">
            <v>0</v>
          </cell>
          <cell r="J58">
            <v>0</v>
          </cell>
          <cell r="L58">
            <v>0</v>
          </cell>
          <cell r="N58" t="str">
            <v/>
          </cell>
          <cell r="O58">
            <v>0</v>
          </cell>
        </row>
        <row r="59">
          <cell r="B59" t="str">
            <v/>
          </cell>
          <cell r="D59" t="str">
            <v/>
          </cell>
          <cell r="G59">
            <v>21</v>
          </cell>
          <cell r="I59">
            <v>0</v>
          </cell>
          <cell r="J59">
            <v>0</v>
          </cell>
          <cell r="L59">
            <v>0</v>
          </cell>
          <cell r="N59" t="str">
            <v/>
          </cell>
          <cell r="O59">
            <v>0</v>
          </cell>
        </row>
        <row r="60">
          <cell r="B60" t="str">
            <v/>
          </cell>
          <cell r="D60" t="str">
            <v/>
          </cell>
          <cell r="G60">
            <v>21</v>
          </cell>
          <cell r="I60">
            <v>0</v>
          </cell>
          <cell r="J60">
            <v>0</v>
          </cell>
          <cell r="K60">
            <v>0</v>
          </cell>
          <cell r="L60">
            <v>0</v>
          </cell>
          <cell r="N60" t="str">
            <v/>
          </cell>
          <cell r="O60">
            <v>0</v>
          </cell>
        </row>
        <row r="61">
          <cell r="B61" t="str">
            <v/>
          </cell>
          <cell r="D61" t="str">
            <v/>
          </cell>
          <cell r="G61">
            <v>21</v>
          </cell>
          <cell r="I61">
            <v>0</v>
          </cell>
          <cell r="J61">
            <v>0</v>
          </cell>
          <cell r="L61">
            <v>0</v>
          </cell>
          <cell r="N61" t="str">
            <v/>
          </cell>
          <cell r="O61">
            <v>0</v>
          </cell>
        </row>
        <row r="62">
          <cell r="B62" t="str">
            <v/>
          </cell>
          <cell r="D62" t="str">
            <v/>
          </cell>
          <cell r="G62">
            <v>21</v>
          </cell>
          <cell r="I62">
            <v>0</v>
          </cell>
          <cell r="J62">
            <v>0</v>
          </cell>
          <cell r="L62">
            <v>0</v>
          </cell>
          <cell r="N62" t="str">
            <v/>
          </cell>
          <cell r="O62">
            <v>0</v>
          </cell>
        </row>
        <row r="63">
          <cell r="B63" t="str">
            <v/>
          </cell>
          <cell r="D63" t="str">
            <v/>
          </cell>
          <cell r="G63">
            <v>21</v>
          </cell>
          <cell r="I63">
            <v>0</v>
          </cell>
          <cell r="J63">
            <v>0</v>
          </cell>
          <cell r="L63">
            <v>0</v>
          </cell>
          <cell r="N63" t="str">
            <v/>
          </cell>
          <cell r="O63">
            <v>0</v>
          </cell>
        </row>
        <row r="64">
          <cell r="B64" t="str">
            <v/>
          </cell>
          <cell r="D64" t="str">
            <v/>
          </cell>
          <cell r="G64">
            <v>21</v>
          </cell>
          <cell r="I64">
            <v>0</v>
          </cell>
          <cell r="J64">
            <v>0</v>
          </cell>
          <cell r="L64">
            <v>0</v>
          </cell>
          <cell r="N64" t="str">
            <v/>
          </cell>
          <cell r="O64">
            <v>0</v>
          </cell>
        </row>
        <row r="65">
          <cell r="B65" t="str">
            <v/>
          </cell>
          <cell r="D65" t="str">
            <v/>
          </cell>
          <cell r="G65">
            <v>21</v>
          </cell>
          <cell r="I65">
            <v>0</v>
          </cell>
          <cell r="J65">
            <v>0</v>
          </cell>
          <cell r="L65">
            <v>0</v>
          </cell>
          <cell r="N65" t="str">
            <v/>
          </cell>
          <cell r="O65">
            <v>0</v>
          </cell>
        </row>
        <row r="66">
          <cell r="B66" t="str">
            <v/>
          </cell>
          <cell r="D66" t="str">
            <v/>
          </cell>
          <cell r="G66">
            <v>21</v>
          </cell>
          <cell r="I66">
            <v>0</v>
          </cell>
          <cell r="J66">
            <v>0</v>
          </cell>
          <cell r="L66">
            <v>0</v>
          </cell>
          <cell r="N66" t="str">
            <v/>
          </cell>
          <cell r="O66">
            <v>0</v>
          </cell>
        </row>
        <row r="67">
          <cell r="B67" t="str">
            <v/>
          </cell>
          <cell r="D67" t="str">
            <v/>
          </cell>
          <cell r="G67">
            <v>21</v>
          </cell>
          <cell r="I67">
            <v>0</v>
          </cell>
          <cell r="J67">
            <v>0</v>
          </cell>
          <cell r="L67">
            <v>0</v>
          </cell>
          <cell r="N67" t="str">
            <v/>
          </cell>
          <cell r="O67">
            <v>0</v>
          </cell>
        </row>
        <row r="68">
          <cell r="B68" t="str">
            <v/>
          </cell>
          <cell r="D68" t="str">
            <v/>
          </cell>
          <cell r="G68">
            <v>21</v>
          </cell>
          <cell r="I68">
            <v>0</v>
          </cell>
          <cell r="J68">
            <v>0</v>
          </cell>
          <cell r="L68">
            <v>0</v>
          </cell>
          <cell r="N68" t="str">
            <v/>
          </cell>
          <cell r="O68">
            <v>0</v>
          </cell>
        </row>
        <row r="69">
          <cell r="B69" t="str">
            <v/>
          </cell>
          <cell r="D69" t="str">
            <v/>
          </cell>
          <cell r="G69">
            <v>21</v>
          </cell>
          <cell r="I69">
            <v>0</v>
          </cell>
          <cell r="J69">
            <v>0</v>
          </cell>
          <cell r="L69">
            <v>0</v>
          </cell>
          <cell r="N69" t="str">
            <v/>
          </cell>
          <cell r="O69">
            <v>0</v>
          </cell>
        </row>
        <row r="70">
          <cell r="B70" t="str">
            <v/>
          </cell>
          <cell r="D70" t="str">
            <v/>
          </cell>
          <cell r="G70">
            <v>21</v>
          </cell>
          <cell r="I70">
            <v>0</v>
          </cell>
          <cell r="J70">
            <v>0</v>
          </cell>
          <cell r="L70">
            <v>0</v>
          </cell>
          <cell r="N70" t="str">
            <v/>
          </cell>
          <cell r="O70">
            <v>0</v>
          </cell>
        </row>
        <row r="71">
          <cell r="B71" t="str">
            <v/>
          </cell>
          <cell r="D71" t="str">
            <v/>
          </cell>
          <cell r="G71">
            <v>21</v>
          </cell>
          <cell r="I71">
            <v>0</v>
          </cell>
          <cell r="J71">
            <v>0</v>
          </cell>
          <cell r="L71">
            <v>0</v>
          </cell>
          <cell r="N71" t="str">
            <v/>
          </cell>
          <cell r="O71">
            <v>0</v>
          </cell>
        </row>
        <row r="72">
          <cell r="B72" t="str">
            <v/>
          </cell>
          <cell r="D72" t="str">
            <v/>
          </cell>
          <cell r="G72">
            <v>21</v>
          </cell>
          <cell r="I72">
            <v>0</v>
          </cell>
          <cell r="J72">
            <v>0</v>
          </cell>
          <cell r="L72">
            <v>0</v>
          </cell>
          <cell r="N72" t="str">
            <v/>
          </cell>
          <cell r="O72">
            <v>0</v>
          </cell>
        </row>
        <row r="73">
          <cell r="B73" t="str">
            <v/>
          </cell>
          <cell r="D73" t="str">
            <v/>
          </cell>
          <cell r="G73">
            <v>21</v>
          </cell>
          <cell r="I73">
            <v>0</v>
          </cell>
          <cell r="J73">
            <v>0</v>
          </cell>
          <cell r="L73">
            <v>0</v>
          </cell>
          <cell r="N73" t="str">
            <v/>
          </cell>
          <cell r="O73">
            <v>0</v>
          </cell>
        </row>
        <row r="74">
          <cell r="B74" t="str">
            <v/>
          </cell>
          <cell r="D74" t="str">
            <v/>
          </cell>
          <cell r="G74">
            <v>21</v>
          </cell>
          <cell r="I74">
            <v>0</v>
          </cell>
          <cell r="J74">
            <v>0</v>
          </cell>
          <cell r="L74">
            <v>0</v>
          </cell>
          <cell r="N74" t="str">
            <v/>
          </cell>
          <cell r="O74">
            <v>0</v>
          </cell>
        </row>
        <row r="75">
          <cell r="B75" t="str">
            <v/>
          </cell>
          <cell r="D75" t="str">
            <v/>
          </cell>
          <cell r="G75">
            <v>21</v>
          </cell>
          <cell r="I75">
            <v>0</v>
          </cell>
          <cell r="J75">
            <v>0</v>
          </cell>
          <cell r="L75">
            <v>0</v>
          </cell>
          <cell r="N75" t="str">
            <v/>
          </cell>
          <cell r="O75">
            <v>0</v>
          </cell>
        </row>
        <row r="76">
          <cell r="B76" t="str">
            <v/>
          </cell>
          <cell r="D76" t="str">
            <v/>
          </cell>
          <cell r="G76">
            <v>21</v>
          </cell>
          <cell r="I76">
            <v>0</v>
          </cell>
          <cell r="J76">
            <v>0</v>
          </cell>
          <cell r="L76">
            <v>0</v>
          </cell>
          <cell r="N76" t="str">
            <v/>
          </cell>
          <cell r="O76">
            <v>0</v>
          </cell>
        </row>
        <row r="77">
          <cell r="B77" t="str">
            <v/>
          </cell>
          <cell r="D77" t="str">
            <v/>
          </cell>
          <cell r="G77">
            <v>21</v>
          </cell>
          <cell r="I77">
            <v>0</v>
          </cell>
          <cell r="J77">
            <v>0</v>
          </cell>
          <cell r="L77">
            <v>0</v>
          </cell>
          <cell r="N77" t="str">
            <v/>
          </cell>
          <cell r="O77">
            <v>0</v>
          </cell>
        </row>
        <row r="78">
          <cell r="B78" t="str">
            <v/>
          </cell>
          <cell r="D78" t="str">
            <v/>
          </cell>
          <cell r="G78">
            <v>21</v>
          </cell>
          <cell r="I78">
            <v>0</v>
          </cell>
          <cell r="J78">
            <v>0</v>
          </cell>
          <cell r="L78">
            <v>0</v>
          </cell>
          <cell r="N78" t="str">
            <v/>
          </cell>
          <cell r="O78">
            <v>0</v>
          </cell>
        </row>
        <row r="79">
          <cell r="B79" t="str">
            <v/>
          </cell>
          <cell r="D79" t="str">
            <v/>
          </cell>
          <cell r="G79">
            <v>21</v>
          </cell>
          <cell r="I79">
            <v>0</v>
          </cell>
          <cell r="J79">
            <v>0</v>
          </cell>
          <cell r="L79">
            <v>0</v>
          </cell>
          <cell r="N79" t="str">
            <v/>
          </cell>
          <cell r="O79">
            <v>0</v>
          </cell>
        </row>
        <row r="80">
          <cell r="B80" t="str">
            <v/>
          </cell>
          <cell r="D80" t="str">
            <v/>
          </cell>
          <cell r="G80">
            <v>21</v>
          </cell>
          <cell r="I80">
            <v>0</v>
          </cell>
          <cell r="J80">
            <v>0</v>
          </cell>
          <cell r="L80">
            <v>0</v>
          </cell>
          <cell r="N80" t="str">
            <v/>
          </cell>
          <cell r="O80">
            <v>0</v>
          </cell>
        </row>
        <row r="81">
          <cell r="B81" t="str">
            <v/>
          </cell>
          <cell r="D81" t="str">
            <v/>
          </cell>
          <cell r="G81">
            <v>21</v>
          </cell>
          <cell r="I81">
            <v>0</v>
          </cell>
          <cell r="J81">
            <v>0</v>
          </cell>
          <cell r="L81">
            <v>0</v>
          </cell>
          <cell r="N81" t="str">
            <v/>
          </cell>
          <cell r="O81">
            <v>0</v>
          </cell>
        </row>
        <row r="82">
          <cell r="B82" t="str">
            <v/>
          </cell>
          <cell r="D82" t="str">
            <v/>
          </cell>
          <cell r="G82">
            <v>21</v>
          </cell>
          <cell r="I82">
            <v>0</v>
          </cell>
          <cell r="J82">
            <v>0</v>
          </cell>
          <cell r="L82">
            <v>0</v>
          </cell>
          <cell r="N82" t="str">
            <v/>
          </cell>
          <cell r="O82">
            <v>0</v>
          </cell>
        </row>
        <row r="83">
          <cell r="B83" t="str">
            <v/>
          </cell>
          <cell r="D83" t="str">
            <v/>
          </cell>
          <cell r="G83">
            <v>21</v>
          </cell>
          <cell r="I83">
            <v>0</v>
          </cell>
          <cell r="J83">
            <v>0</v>
          </cell>
          <cell r="L83">
            <v>0</v>
          </cell>
          <cell r="N83" t="str">
            <v/>
          </cell>
          <cell r="O83">
            <v>0</v>
          </cell>
        </row>
        <row r="84">
          <cell r="B84" t="str">
            <v/>
          </cell>
          <cell r="D84" t="str">
            <v/>
          </cell>
          <cell r="G84">
            <v>21</v>
          </cell>
          <cell r="I84">
            <v>0</v>
          </cell>
          <cell r="J84">
            <v>0</v>
          </cell>
          <cell r="L84">
            <v>0</v>
          </cell>
          <cell r="N84" t="str">
            <v/>
          </cell>
          <cell r="O84">
            <v>0</v>
          </cell>
        </row>
        <row r="85">
          <cell r="B85" t="str">
            <v/>
          </cell>
          <cell r="D85" t="str">
            <v/>
          </cell>
          <cell r="G85">
            <v>21</v>
          </cell>
          <cell r="I85">
            <v>0</v>
          </cell>
          <cell r="J85">
            <v>0</v>
          </cell>
          <cell r="L85">
            <v>0</v>
          </cell>
          <cell r="N85" t="str">
            <v/>
          </cell>
          <cell r="O85">
            <v>0</v>
          </cell>
        </row>
        <row r="86">
          <cell r="B86" t="str">
            <v/>
          </cell>
          <cell r="D86" t="str">
            <v/>
          </cell>
          <cell r="G86">
            <v>21</v>
          </cell>
          <cell r="I86">
            <v>0</v>
          </cell>
          <cell r="J86">
            <v>0</v>
          </cell>
          <cell r="L86">
            <v>0</v>
          </cell>
          <cell r="N86" t="str">
            <v/>
          </cell>
          <cell r="O86">
            <v>0</v>
          </cell>
        </row>
        <row r="87">
          <cell r="B87" t="str">
            <v/>
          </cell>
          <cell r="D87" t="str">
            <v/>
          </cell>
          <cell r="G87">
            <v>21</v>
          </cell>
          <cell r="I87">
            <v>0</v>
          </cell>
          <cell r="J87">
            <v>0</v>
          </cell>
          <cell r="L87">
            <v>0</v>
          </cell>
          <cell r="N87" t="str">
            <v/>
          </cell>
          <cell r="O87">
            <v>0</v>
          </cell>
        </row>
        <row r="88">
          <cell r="B88" t="str">
            <v/>
          </cell>
          <cell r="D88" t="str">
            <v/>
          </cell>
          <cell r="G88">
            <v>21</v>
          </cell>
          <cell r="I88">
            <v>0</v>
          </cell>
          <cell r="J88">
            <v>0</v>
          </cell>
          <cell r="L88">
            <v>0</v>
          </cell>
          <cell r="N88" t="str">
            <v/>
          </cell>
          <cell r="O88">
            <v>0</v>
          </cell>
        </row>
        <row r="89">
          <cell r="B89" t="str">
            <v/>
          </cell>
          <cell r="D89" t="str">
            <v/>
          </cell>
          <cell r="G89">
            <v>21</v>
          </cell>
          <cell r="I89">
            <v>0</v>
          </cell>
          <cell r="J89">
            <v>0</v>
          </cell>
          <cell r="L89">
            <v>0</v>
          </cell>
          <cell r="N89" t="str">
            <v/>
          </cell>
          <cell r="O89">
            <v>0</v>
          </cell>
        </row>
        <row r="90">
          <cell r="B90" t="str">
            <v/>
          </cell>
          <cell r="D90" t="str">
            <v/>
          </cell>
          <cell r="G90">
            <v>21</v>
          </cell>
          <cell r="I90">
            <v>0</v>
          </cell>
          <cell r="J90">
            <v>0</v>
          </cell>
          <cell r="L90">
            <v>0</v>
          </cell>
          <cell r="N90" t="str">
            <v/>
          </cell>
          <cell r="O90">
            <v>0</v>
          </cell>
        </row>
        <row r="91">
          <cell r="B91" t="str">
            <v/>
          </cell>
          <cell r="D91" t="str">
            <v/>
          </cell>
          <cell r="G91">
            <v>21</v>
          </cell>
          <cell r="I91">
            <v>0</v>
          </cell>
          <cell r="J91">
            <v>0</v>
          </cell>
          <cell r="L91">
            <v>0</v>
          </cell>
          <cell r="N91" t="str">
            <v/>
          </cell>
          <cell r="O91">
            <v>0</v>
          </cell>
        </row>
        <row r="92">
          <cell r="B92" t="str">
            <v/>
          </cell>
          <cell r="D92" t="str">
            <v/>
          </cell>
          <cell r="G92">
            <v>21</v>
          </cell>
          <cell r="I92">
            <v>0</v>
          </cell>
          <cell r="J92">
            <v>0</v>
          </cell>
          <cell r="L92">
            <v>0</v>
          </cell>
          <cell r="N92" t="str">
            <v/>
          </cell>
          <cell r="O92">
            <v>0</v>
          </cell>
        </row>
        <row r="93">
          <cell r="B93" t="str">
            <v/>
          </cell>
          <cell r="D93" t="str">
            <v/>
          </cell>
          <cell r="G93">
            <v>21</v>
          </cell>
          <cell r="I93">
            <v>0</v>
          </cell>
          <cell r="J93">
            <v>0</v>
          </cell>
          <cell r="L93">
            <v>0</v>
          </cell>
          <cell r="N93" t="str">
            <v/>
          </cell>
          <cell r="O93">
            <v>0</v>
          </cell>
        </row>
        <row r="94">
          <cell r="B94" t="str">
            <v/>
          </cell>
          <cell r="D94" t="str">
            <v/>
          </cell>
          <cell r="G94">
            <v>21</v>
          </cell>
          <cell r="I94">
            <v>0</v>
          </cell>
          <cell r="J94">
            <v>0</v>
          </cell>
          <cell r="L94">
            <v>0</v>
          </cell>
          <cell r="N94" t="str">
            <v/>
          </cell>
          <cell r="O94">
            <v>0</v>
          </cell>
        </row>
        <row r="95">
          <cell r="B95" t="str">
            <v/>
          </cell>
          <cell r="D95" t="str">
            <v/>
          </cell>
          <cell r="G95">
            <v>21</v>
          </cell>
          <cell r="I95">
            <v>0</v>
          </cell>
          <cell r="J95">
            <v>0</v>
          </cell>
          <cell r="L95">
            <v>0</v>
          </cell>
          <cell r="N95" t="str">
            <v/>
          </cell>
          <cell r="O95">
            <v>0</v>
          </cell>
        </row>
        <row r="96">
          <cell r="B96" t="str">
            <v/>
          </cell>
          <cell r="D96" t="str">
            <v/>
          </cell>
          <cell r="G96">
            <v>21</v>
          </cell>
          <cell r="I96">
            <v>0</v>
          </cell>
          <cell r="J96">
            <v>0</v>
          </cell>
          <cell r="L96">
            <v>0</v>
          </cell>
          <cell r="N96" t="str">
            <v/>
          </cell>
          <cell r="O96">
            <v>0</v>
          </cell>
        </row>
        <row r="97">
          <cell r="B97" t="str">
            <v/>
          </cell>
          <cell r="D97" t="str">
            <v/>
          </cell>
          <cell r="G97">
            <v>21</v>
          </cell>
          <cell r="I97">
            <v>0</v>
          </cell>
          <cell r="J97">
            <v>0</v>
          </cell>
          <cell r="L97">
            <v>0</v>
          </cell>
          <cell r="N97" t="str">
            <v/>
          </cell>
          <cell r="O97">
            <v>0</v>
          </cell>
        </row>
        <row r="98">
          <cell r="B98" t="str">
            <v/>
          </cell>
          <cell r="D98" t="str">
            <v/>
          </cell>
          <cell r="G98">
            <v>21</v>
          </cell>
          <cell r="I98">
            <v>0</v>
          </cell>
          <cell r="J98">
            <v>0</v>
          </cell>
          <cell r="L98">
            <v>0</v>
          </cell>
          <cell r="N98" t="str">
            <v/>
          </cell>
          <cell r="O98">
            <v>0</v>
          </cell>
        </row>
        <row r="99">
          <cell r="B99" t="str">
            <v/>
          </cell>
          <cell r="D99" t="str">
            <v/>
          </cell>
          <cell r="G99">
            <v>21</v>
          </cell>
          <cell r="I99">
            <v>0</v>
          </cell>
          <cell r="J99">
            <v>0</v>
          </cell>
          <cell r="L99">
            <v>0</v>
          </cell>
          <cell r="N99" t="str">
            <v/>
          </cell>
          <cell r="O99">
            <v>0</v>
          </cell>
        </row>
        <row r="100">
          <cell r="B100" t="str">
            <v/>
          </cell>
          <cell r="D100" t="str">
            <v/>
          </cell>
          <cell r="G100">
            <v>21</v>
          </cell>
          <cell r="I100">
            <v>0</v>
          </cell>
          <cell r="J100">
            <v>0</v>
          </cell>
          <cell r="L100">
            <v>0</v>
          </cell>
          <cell r="N100" t="str">
            <v/>
          </cell>
          <cell r="O100">
            <v>0</v>
          </cell>
        </row>
        <row r="101">
          <cell r="B101" t="str">
            <v/>
          </cell>
          <cell r="D101" t="str">
            <v/>
          </cell>
          <cell r="G101">
            <v>21</v>
          </cell>
          <cell r="I101">
            <v>0</v>
          </cell>
          <cell r="J101">
            <v>0</v>
          </cell>
          <cell r="L101">
            <v>0</v>
          </cell>
          <cell r="N101" t="str">
            <v/>
          </cell>
          <cell r="O101">
            <v>0</v>
          </cell>
        </row>
        <row r="102">
          <cell r="B102" t="str">
            <v/>
          </cell>
          <cell r="D102" t="str">
            <v/>
          </cell>
          <cell r="G102">
            <v>21</v>
          </cell>
          <cell r="I102">
            <v>0</v>
          </cell>
          <cell r="J102">
            <v>0</v>
          </cell>
          <cell r="L102">
            <v>0</v>
          </cell>
          <cell r="N102" t="str">
            <v/>
          </cell>
          <cell r="O102">
            <v>0</v>
          </cell>
        </row>
        <row r="103">
          <cell r="B103" t="str">
            <v/>
          </cell>
          <cell r="D103" t="str">
            <v/>
          </cell>
          <cell r="G103">
            <v>21</v>
          </cell>
          <cell r="I103">
            <v>0</v>
          </cell>
          <cell r="J103">
            <v>0</v>
          </cell>
          <cell r="L103">
            <v>0</v>
          </cell>
          <cell r="N103" t="str">
            <v/>
          </cell>
          <cell r="O103">
            <v>0</v>
          </cell>
        </row>
        <row r="104">
          <cell r="B104" t="str">
            <v/>
          </cell>
          <cell r="D104" t="str">
            <v/>
          </cell>
          <cell r="G104">
            <v>21</v>
          </cell>
          <cell r="I104">
            <v>0</v>
          </cell>
          <cell r="J104">
            <v>0</v>
          </cell>
          <cell r="L104">
            <v>0</v>
          </cell>
          <cell r="N104" t="str">
            <v/>
          </cell>
          <cell r="O104">
            <v>0</v>
          </cell>
        </row>
        <row r="105">
          <cell r="B105" t="str">
            <v/>
          </cell>
          <cell r="D105" t="str">
            <v/>
          </cell>
          <cell r="G105">
            <v>21</v>
          </cell>
          <cell r="I105">
            <v>0</v>
          </cell>
          <cell r="J105">
            <v>0</v>
          </cell>
          <cell r="L105">
            <v>0</v>
          </cell>
          <cell r="N105" t="str">
            <v/>
          </cell>
          <cell r="O105">
            <v>0</v>
          </cell>
        </row>
        <row r="106">
          <cell r="B106" t="str">
            <v/>
          </cell>
          <cell r="D106" t="str">
            <v/>
          </cell>
          <cell r="G106">
            <v>21</v>
          </cell>
          <cell r="I106">
            <v>0</v>
          </cell>
          <cell r="J106">
            <v>0</v>
          </cell>
          <cell r="L106">
            <v>0</v>
          </cell>
          <cell r="N106" t="str">
            <v/>
          </cell>
          <cell r="O106">
            <v>0</v>
          </cell>
        </row>
        <row r="107">
          <cell r="B107" t="str">
            <v/>
          </cell>
          <cell r="D107" t="str">
            <v/>
          </cell>
          <cell r="G107">
            <v>21</v>
          </cell>
          <cell r="I107">
            <v>0</v>
          </cell>
          <cell r="J107">
            <v>0</v>
          </cell>
          <cell r="L107">
            <v>0</v>
          </cell>
          <cell r="N107" t="str">
            <v/>
          </cell>
          <cell r="O107">
            <v>0</v>
          </cell>
        </row>
        <row r="108">
          <cell r="B108" t="str">
            <v/>
          </cell>
          <cell r="D108" t="str">
            <v/>
          </cell>
          <cell r="G108">
            <v>21</v>
          </cell>
          <cell r="I108">
            <v>0</v>
          </cell>
          <cell r="J108">
            <v>0</v>
          </cell>
          <cell r="L108">
            <v>0</v>
          </cell>
          <cell r="N108" t="str">
            <v/>
          </cell>
          <cell r="O108">
            <v>0</v>
          </cell>
        </row>
        <row r="109">
          <cell r="B109" t="str">
            <v/>
          </cell>
          <cell r="D109" t="str">
            <v/>
          </cell>
          <cell r="G109">
            <v>21</v>
          </cell>
          <cell r="I109">
            <v>0</v>
          </cell>
          <cell r="J109">
            <v>0</v>
          </cell>
          <cell r="L109">
            <v>0</v>
          </cell>
          <cell r="N109" t="str">
            <v/>
          </cell>
          <cell r="O109">
            <v>0</v>
          </cell>
        </row>
        <row r="110">
          <cell r="B110" t="str">
            <v/>
          </cell>
          <cell r="D110" t="str">
            <v/>
          </cell>
          <cell r="G110">
            <v>21</v>
          </cell>
          <cell r="I110">
            <v>0</v>
          </cell>
          <cell r="J110">
            <v>0</v>
          </cell>
          <cell r="L110">
            <v>0</v>
          </cell>
          <cell r="N110" t="str">
            <v/>
          </cell>
          <cell r="O110">
            <v>0</v>
          </cell>
        </row>
        <row r="111">
          <cell r="B111" t="str">
            <v/>
          </cell>
          <cell r="D111" t="str">
            <v/>
          </cell>
          <cell r="G111">
            <v>21</v>
          </cell>
          <cell r="I111">
            <v>0</v>
          </cell>
          <cell r="J111">
            <v>0</v>
          </cell>
          <cell r="L111">
            <v>0</v>
          </cell>
          <cell r="N111" t="str">
            <v/>
          </cell>
          <cell r="O111">
            <v>0</v>
          </cell>
        </row>
        <row r="112">
          <cell r="B112" t="str">
            <v/>
          </cell>
          <cell r="D112" t="str">
            <v/>
          </cell>
          <cell r="G112">
            <v>21</v>
          </cell>
          <cell r="I112">
            <v>0</v>
          </cell>
          <cell r="J112">
            <v>0</v>
          </cell>
          <cell r="L112">
            <v>0</v>
          </cell>
          <cell r="N112" t="str">
            <v/>
          </cell>
          <cell r="O112">
            <v>0</v>
          </cell>
        </row>
        <row r="113">
          <cell r="B113" t="str">
            <v/>
          </cell>
          <cell r="D113" t="str">
            <v/>
          </cell>
          <cell r="G113">
            <v>21</v>
          </cell>
          <cell r="I113">
            <v>0</v>
          </cell>
          <cell r="J113">
            <v>0</v>
          </cell>
          <cell r="L113">
            <v>0</v>
          </cell>
          <cell r="N113" t="str">
            <v/>
          </cell>
          <cell r="O113">
            <v>0</v>
          </cell>
        </row>
        <row r="114">
          <cell r="B114" t="str">
            <v/>
          </cell>
          <cell r="D114" t="str">
            <v/>
          </cell>
          <cell r="G114">
            <v>21</v>
          </cell>
          <cell r="I114">
            <v>0</v>
          </cell>
          <cell r="J114">
            <v>0</v>
          </cell>
          <cell r="L114">
            <v>0</v>
          </cell>
          <cell r="N114" t="str">
            <v/>
          </cell>
          <cell r="O114">
            <v>0</v>
          </cell>
        </row>
        <row r="115">
          <cell r="B115" t="str">
            <v/>
          </cell>
          <cell r="D115" t="str">
            <v/>
          </cell>
          <cell r="G115">
            <v>21</v>
          </cell>
          <cell r="I115">
            <v>0</v>
          </cell>
          <cell r="J115">
            <v>0</v>
          </cell>
          <cell r="L115">
            <v>0</v>
          </cell>
          <cell r="N115" t="str">
            <v/>
          </cell>
          <cell r="O115">
            <v>0</v>
          </cell>
        </row>
        <row r="116">
          <cell r="B116" t="str">
            <v/>
          </cell>
          <cell r="D116" t="str">
            <v/>
          </cell>
          <cell r="G116">
            <v>21</v>
          </cell>
          <cell r="I116">
            <v>0</v>
          </cell>
          <cell r="J116">
            <v>0</v>
          </cell>
          <cell r="L116">
            <v>0</v>
          </cell>
          <cell r="N116" t="str">
            <v/>
          </cell>
          <cell r="O116">
            <v>0</v>
          </cell>
        </row>
        <row r="117">
          <cell r="B117" t="str">
            <v/>
          </cell>
          <cell r="D117" t="str">
            <v/>
          </cell>
          <cell r="G117">
            <v>21</v>
          </cell>
          <cell r="I117">
            <v>0</v>
          </cell>
          <cell r="J117">
            <v>0</v>
          </cell>
          <cell r="L117">
            <v>0</v>
          </cell>
          <cell r="N117" t="str">
            <v/>
          </cell>
          <cell r="O117">
            <v>0</v>
          </cell>
        </row>
        <row r="118">
          <cell r="B118" t="str">
            <v/>
          </cell>
          <cell r="D118" t="str">
            <v/>
          </cell>
          <cell r="G118">
            <v>21</v>
          </cell>
          <cell r="I118">
            <v>0</v>
          </cell>
          <cell r="J118">
            <v>0</v>
          </cell>
          <cell r="L118">
            <v>0</v>
          </cell>
          <cell r="N118" t="str">
            <v/>
          </cell>
          <cell r="O118">
            <v>0</v>
          </cell>
        </row>
        <row r="119">
          <cell r="B119" t="str">
            <v/>
          </cell>
          <cell r="D119" t="str">
            <v/>
          </cell>
          <cell r="G119">
            <v>21</v>
          </cell>
          <cell r="I119">
            <v>0</v>
          </cell>
          <cell r="J119">
            <v>0</v>
          </cell>
          <cell r="L119">
            <v>0</v>
          </cell>
          <cell r="N119" t="str">
            <v/>
          </cell>
          <cell r="O119">
            <v>0</v>
          </cell>
        </row>
        <row r="120">
          <cell r="B120" t="str">
            <v/>
          </cell>
          <cell r="D120" t="str">
            <v/>
          </cell>
          <cell r="G120">
            <v>21</v>
          </cell>
          <cell r="I120">
            <v>0</v>
          </cell>
          <cell r="J120">
            <v>0</v>
          </cell>
          <cell r="L120">
            <v>0</v>
          </cell>
          <cell r="N120" t="str">
            <v/>
          </cell>
          <cell r="O120">
            <v>0</v>
          </cell>
        </row>
        <row r="121">
          <cell r="B121" t="str">
            <v/>
          </cell>
          <cell r="D121" t="str">
            <v/>
          </cell>
          <cell r="G121">
            <v>21</v>
          </cell>
          <cell r="I121">
            <v>0</v>
          </cell>
          <cell r="J121">
            <v>0</v>
          </cell>
          <cell r="L121">
            <v>0</v>
          </cell>
          <cell r="N121" t="str">
            <v/>
          </cell>
          <cell r="O121">
            <v>0</v>
          </cell>
        </row>
        <row r="122">
          <cell r="B122" t="str">
            <v/>
          </cell>
          <cell r="D122" t="str">
            <v/>
          </cell>
          <cell r="G122">
            <v>21</v>
          </cell>
          <cell r="I122">
            <v>0</v>
          </cell>
          <cell r="J122">
            <v>0</v>
          </cell>
          <cell r="L122">
            <v>0</v>
          </cell>
          <cell r="N122" t="str">
            <v/>
          </cell>
          <cell r="O122">
            <v>0</v>
          </cell>
        </row>
        <row r="123">
          <cell r="B123" t="str">
            <v/>
          </cell>
          <cell r="D123" t="str">
            <v/>
          </cell>
          <cell r="G123">
            <v>21</v>
          </cell>
          <cell r="I123">
            <v>0</v>
          </cell>
          <cell r="J123">
            <v>0</v>
          </cell>
          <cell r="L123">
            <v>0</v>
          </cell>
          <cell r="N123" t="str">
            <v/>
          </cell>
          <cell r="O123">
            <v>0</v>
          </cell>
        </row>
        <row r="124">
          <cell r="B124" t="str">
            <v/>
          </cell>
          <cell r="D124" t="str">
            <v/>
          </cell>
          <cell r="G124">
            <v>21</v>
          </cell>
          <cell r="I124">
            <v>0</v>
          </cell>
          <cell r="J124">
            <v>0</v>
          </cell>
          <cell r="L124">
            <v>0</v>
          </cell>
          <cell r="N124" t="str">
            <v/>
          </cell>
          <cell r="O124">
            <v>0</v>
          </cell>
        </row>
        <row r="125">
          <cell r="B125" t="str">
            <v/>
          </cell>
          <cell r="D125" t="str">
            <v/>
          </cell>
          <cell r="G125">
            <v>21</v>
          </cell>
          <cell r="I125">
            <v>0</v>
          </cell>
          <cell r="J125">
            <v>0</v>
          </cell>
          <cell r="L125">
            <v>0</v>
          </cell>
          <cell r="N125" t="str">
            <v/>
          </cell>
          <cell r="O125">
            <v>0</v>
          </cell>
        </row>
        <row r="126">
          <cell r="B126" t="str">
            <v/>
          </cell>
          <cell r="D126" t="str">
            <v/>
          </cell>
          <cell r="G126">
            <v>21</v>
          </cell>
          <cell r="I126">
            <v>0</v>
          </cell>
          <cell r="J126">
            <v>0</v>
          </cell>
          <cell r="L126">
            <v>0</v>
          </cell>
          <cell r="N126" t="str">
            <v/>
          </cell>
          <cell r="O126">
            <v>0</v>
          </cell>
        </row>
        <row r="127">
          <cell r="B127" t="str">
            <v/>
          </cell>
          <cell r="D127" t="str">
            <v/>
          </cell>
          <cell r="G127">
            <v>21</v>
          </cell>
          <cell r="I127">
            <v>0</v>
          </cell>
          <cell r="J127">
            <v>0</v>
          </cell>
          <cell r="L127">
            <v>0</v>
          </cell>
          <cell r="N127" t="str">
            <v/>
          </cell>
          <cell r="O127">
            <v>0</v>
          </cell>
        </row>
        <row r="128">
          <cell r="B128" t="str">
            <v/>
          </cell>
          <cell r="D128" t="str">
            <v/>
          </cell>
          <cell r="G128">
            <v>21</v>
          </cell>
          <cell r="I128">
            <v>0</v>
          </cell>
          <cell r="J128">
            <v>0</v>
          </cell>
          <cell r="L128">
            <v>0</v>
          </cell>
          <cell r="N128" t="str">
            <v/>
          </cell>
          <cell r="O128">
            <v>0</v>
          </cell>
        </row>
        <row r="129">
          <cell r="B129" t="str">
            <v/>
          </cell>
          <cell r="D129" t="str">
            <v/>
          </cell>
          <cell r="G129">
            <v>21</v>
          </cell>
          <cell r="I129">
            <v>0</v>
          </cell>
          <cell r="J129">
            <v>0</v>
          </cell>
          <cell r="L129">
            <v>0</v>
          </cell>
          <cell r="N129" t="str">
            <v/>
          </cell>
          <cell r="O129">
            <v>0</v>
          </cell>
        </row>
        <row r="130">
          <cell r="B130" t="str">
            <v/>
          </cell>
          <cell r="D130" t="str">
            <v/>
          </cell>
          <cell r="G130">
            <v>21</v>
          </cell>
          <cell r="I130">
            <v>0</v>
          </cell>
          <cell r="J130">
            <v>0</v>
          </cell>
          <cell r="L130">
            <v>0</v>
          </cell>
          <cell r="N130" t="str">
            <v/>
          </cell>
          <cell r="O130">
            <v>0</v>
          </cell>
        </row>
        <row r="131">
          <cell r="B131" t="str">
            <v/>
          </cell>
          <cell r="D131" t="str">
            <v/>
          </cell>
          <cell r="G131">
            <v>21</v>
          </cell>
          <cell r="I131">
            <v>0</v>
          </cell>
          <cell r="J131">
            <v>0</v>
          </cell>
          <cell r="L131">
            <v>0</v>
          </cell>
          <cell r="N131" t="str">
            <v/>
          </cell>
          <cell r="O131">
            <v>0</v>
          </cell>
        </row>
        <row r="132">
          <cell r="B132" t="str">
            <v/>
          </cell>
          <cell r="D132" t="str">
            <v/>
          </cell>
          <cell r="G132">
            <v>21</v>
          </cell>
          <cell r="I132">
            <v>0</v>
          </cell>
          <cell r="J132">
            <v>0</v>
          </cell>
          <cell r="L132">
            <v>0</v>
          </cell>
          <cell r="N132" t="str">
            <v/>
          </cell>
          <cell r="O132">
            <v>0</v>
          </cell>
        </row>
        <row r="133">
          <cell r="B133" t="str">
            <v/>
          </cell>
          <cell r="D133" t="str">
            <v/>
          </cell>
          <cell r="G133">
            <v>21</v>
          </cell>
          <cell r="I133">
            <v>0</v>
          </cell>
          <cell r="J133">
            <v>0</v>
          </cell>
          <cell r="L133">
            <v>0</v>
          </cell>
          <cell r="N133" t="str">
            <v/>
          </cell>
          <cell r="O133">
            <v>0</v>
          </cell>
        </row>
        <row r="134">
          <cell r="B134" t="str">
            <v/>
          </cell>
          <cell r="D134" t="str">
            <v/>
          </cell>
          <cell r="G134">
            <v>21</v>
          </cell>
          <cell r="I134">
            <v>0</v>
          </cell>
          <cell r="J134">
            <v>0</v>
          </cell>
          <cell r="L134">
            <v>0</v>
          </cell>
          <cell r="N134" t="str">
            <v/>
          </cell>
          <cell r="O134">
            <v>0</v>
          </cell>
        </row>
        <row r="135">
          <cell r="B135" t="str">
            <v/>
          </cell>
          <cell r="D135" t="str">
            <v/>
          </cell>
          <cell r="G135">
            <v>21</v>
          </cell>
          <cell r="I135">
            <v>0</v>
          </cell>
          <cell r="J135">
            <v>0</v>
          </cell>
          <cell r="L135">
            <v>0</v>
          </cell>
          <cell r="N135" t="str">
            <v/>
          </cell>
          <cell r="O135">
            <v>0</v>
          </cell>
        </row>
        <row r="136">
          <cell r="B136" t="str">
            <v/>
          </cell>
          <cell r="D136" t="str">
            <v/>
          </cell>
          <cell r="G136">
            <v>21</v>
          </cell>
          <cell r="I136">
            <v>0</v>
          </cell>
          <cell r="J136">
            <v>0</v>
          </cell>
          <cell r="L136">
            <v>0</v>
          </cell>
          <cell r="N136" t="str">
            <v/>
          </cell>
          <cell r="O136">
            <v>0</v>
          </cell>
        </row>
        <row r="137">
          <cell r="B137" t="str">
            <v/>
          </cell>
          <cell r="D137" t="str">
            <v/>
          </cell>
          <cell r="G137">
            <v>21</v>
          </cell>
          <cell r="I137">
            <v>0</v>
          </cell>
          <cell r="J137">
            <v>0</v>
          </cell>
          <cell r="L137">
            <v>0</v>
          </cell>
          <cell r="N137" t="str">
            <v/>
          </cell>
          <cell r="O137">
            <v>0</v>
          </cell>
        </row>
        <row r="138">
          <cell r="B138" t="str">
            <v/>
          </cell>
          <cell r="D138" t="str">
            <v/>
          </cell>
          <cell r="G138">
            <v>21</v>
          </cell>
          <cell r="I138">
            <v>0</v>
          </cell>
          <cell r="J138">
            <v>0</v>
          </cell>
          <cell r="L138">
            <v>0</v>
          </cell>
          <cell r="N138" t="str">
            <v/>
          </cell>
          <cell r="O138">
            <v>0</v>
          </cell>
        </row>
        <row r="139">
          <cell r="B139" t="str">
            <v/>
          </cell>
          <cell r="D139" t="str">
            <v/>
          </cell>
          <cell r="G139">
            <v>21</v>
          </cell>
          <cell r="I139">
            <v>0</v>
          </cell>
          <cell r="J139">
            <v>0</v>
          </cell>
          <cell r="L139">
            <v>0</v>
          </cell>
          <cell r="N139" t="str">
            <v/>
          </cell>
          <cell r="O139">
            <v>0</v>
          </cell>
        </row>
        <row r="140">
          <cell r="B140" t="str">
            <v/>
          </cell>
          <cell r="D140" t="str">
            <v/>
          </cell>
          <cell r="G140">
            <v>21</v>
          </cell>
          <cell r="I140">
            <v>0</v>
          </cell>
          <cell r="J140">
            <v>0</v>
          </cell>
          <cell r="L140">
            <v>0</v>
          </cell>
          <cell r="N140" t="str">
            <v/>
          </cell>
          <cell r="O140">
            <v>0</v>
          </cell>
        </row>
        <row r="141">
          <cell r="B141" t="str">
            <v/>
          </cell>
          <cell r="D141" t="str">
            <v/>
          </cell>
          <cell r="G141">
            <v>21</v>
          </cell>
          <cell r="I141">
            <v>0</v>
          </cell>
          <cell r="J141">
            <v>0</v>
          </cell>
          <cell r="L141">
            <v>0</v>
          </cell>
          <cell r="N141" t="str">
            <v/>
          </cell>
          <cell r="O141">
            <v>0</v>
          </cell>
        </row>
        <row r="142">
          <cell r="B142" t="str">
            <v/>
          </cell>
          <cell r="D142" t="str">
            <v/>
          </cell>
          <cell r="G142">
            <v>21</v>
          </cell>
          <cell r="I142">
            <v>0</v>
          </cell>
          <cell r="J142">
            <v>0</v>
          </cell>
          <cell r="L142">
            <v>0</v>
          </cell>
          <cell r="N142" t="str">
            <v/>
          </cell>
          <cell r="O142">
            <v>0</v>
          </cell>
        </row>
        <row r="143">
          <cell r="B143" t="str">
            <v/>
          </cell>
          <cell r="D143" t="str">
            <v/>
          </cell>
          <cell r="G143">
            <v>21</v>
          </cell>
          <cell r="I143">
            <v>0</v>
          </cell>
          <cell r="J143">
            <v>0</v>
          </cell>
          <cell r="L143">
            <v>0</v>
          </cell>
          <cell r="N143" t="str">
            <v/>
          </cell>
          <cell r="O143">
            <v>0</v>
          </cell>
        </row>
        <row r="144">
          <cell r="B144" t="str">
            <v/>
          </cell>
          <cell r="D144" t="str">
            <v/>
          </cell>
          <cell r="G144">
            <v>21</v>
          </cell>
          <cell r="I144">
            <v>0</v>
          </cell>
          <cell r="J144">
            <v>0</v>
          </cell>
          <cell r="L144">
            <v>0</v>
          </cell>
          <cell r="N144" t="str">
            <v/>
          </cell>
          <cell r="O144">
            <v>0</v>
          </cell>
        </row>
        <row r="145">
          <cell r="B145" t="str">
            <v/>
          </cell>
          <cell r="D145" t="str">
            <v/>
          </cell>
          <cell r="G145">
            <v>21</v>
          </cell>
          <cell r="I145">
            <v>0</v>
          </cell>
          <cell r="J145">
            <v>0</v>
          </cell>
          <cell r="L145">
            <v>0</v>
          </cell>
          <cell r="N145" t="str">
            <v/>
          </cell>
          <cell r="O145">
            <v>0</v>
          </cell>
        </row>
        <row r="146">
          <cell r="B146" t="str">
            <v/>
          </cell>
          <cell r="D146" t="str">
            <v/>
          </cell>
          <cell r="G146">
            <v>21</v>
          </cell>
          <cell r="I146">
            <v>0</v>
          </cell>
          <cell r="J146">
            <v>0</v>
          </cell>
          <cell r="L146">
            <v>0</v>
          </cell>
          <cell r="N146" t="str">
            <v/>
          </cell>
          <cell r="O146">
            <v>0</v>
          </cell>
        </row>
        <row r="147">
          <cell r="B147" t="str">
            <v/>
          </cell>
          <cell r="D147" t="str">
            <v/>
          </cell>
          <cell r="G147">
            <v>21</v>
          </cell>
          <cell r="I147">
            <v>0</v>
          </cell>
          <cell r="J147">
            <v>0</v>
          </cell>
          <cell r="L147">
            <v>0</v>
          </cell>
          <cell r="N147" t="str">
            <v/>
          </cell>
          <cell r="O147">
            <v>0</v>
          </cell>
        </row>
        <row r="148">
          <cell r="B148" t="str">
            <v/>
          </cell>
          <cell r="D148" t="str">
            <v/>
          </cell>
          <cell r="G148">
            <v>21</v>
          </cell>
          <cell r="I148">
            <v>0</v>
          </cell>
          <cell r="J148">
            <v>0</v>
          </cell>
          <cell r="L148">
            <v>0</v>
          </cell>
          <cell r="N148" t="str">
            <v/>
          </cell>
          <cell r="O148">
            <v>0</v>
          </cell>
        </row>
        <row r="149">
          <cell r="B149" t="str">
            <v/>
          </cell>
          <cell r="D149" t="str">
            <v/>
          </cell>
          <cell r="G149">
            <v>21</v>
          </cell>
          <cell r="I149">
            <v>0</v>
          </cell>
          <cell r="J149">
            <v>0</v>
          </cell>
          <cell r="L149">
            <v>0</v>
          </cell>
          <cell r="N149" t="str">
            <v/>
          </cell>
          <cell r="O149">
            <v>0</v>
          </cell>
        </row>
        <row r="150">
          <cell r="B150" t="str">
            <v/>
          </cell>
          <cell r="D150" t="str">
            <v/>
          </cell>
          <cell r="G150">
            <v>21</v>
          </cell>
          <cell r="I150">
            <v>0</v>
          </cell>
          <cell r="J150">
            <v>0</v>
          </cell>
          <cell r="L150">
            <v>0</v>
          </cell>
          <cell r="N150" t="str">
            <v/>
          </cell>
          <cell r="O150">
            <v>0</v>
          </cell>
        </row>
        <row r="151">
          <cell r="B151" t="str">
            <v/>
          </cell>
          <cell r="D151" t="str">
            <v/>
          </cell>
          <cell r="G151">
            <v>21</v>
          </cell>
          <cell r="I151">
            <v>0</v>
          </cell>
          <cell r="J151">
            <v>0</v>
          </cell>
          <cell r="L151">
            <v>0</v>
          </cell>
          <cell r="N151" t="str">
            <v/>
          </cell>
          <cell r="O151">
            <v>0</v>
          </cell>
        </row>
        <row r="152">
          <cell r="B152" t="str">
            <v/>
          </cell>
          <cell r="D152" t="str">
            <v/>
          </cell>
          <cell r="G152">
            <v>21</v>
          </cell>
          <cell r="I152">
            <v>0</v>
          </cell>
          <cell r="J152">
            <v>0</v>
          </cell>
          <cell r="L152">
            <v>0</v>
          </cell>
          <cell r="N152" t="str">
            <v/>
          </cell>
          <cell r="O152">
            <v>0</v>
          </cell>
        </row>
        <row r="153">
          <cell r="B153" t="str">
            <v/>
          </cell>
          <cell r="D153" t="str">
            <v/>
          </cell>
          <cell r="G153">
            <v>21</v>
          </cell>
          <cell r="I153">
            <v>0</v>
          </cell>
          <cell r="J153">
            <v>0</v>
          </cell>
          <cell r="L153">
            <v>0</v>
          </cell>
          <cell r="N153" t="str">
            <v/>
          </cell>
          <cell r="O153">
            <v>0</v>
          </cell>
        </row>
        <row r="154">
          <cell r="B154" t="str">
            <v/>
          </cell>
          <cell r="D154" t="str">
            <v/>
          </cell>
          <cell r="G154">
            <v>21</v>
          </cell>
          <cell r="I154">
            <v>0</v>
          </cell>
          <cell r="J154">
            <v>0</v>
          </cell>
          <cell r="L154">
            <v>0</v>
          </cell>
          <cell r="N154" t="str">
            <v/>
          </cell>
          <cell r="O154">
            <v>0</v>
          </cell>
        </row>
        <row r="155">
          <cell r="B155" t="str">
            <v/>
          </cell>
          <cell r="D155" t="str">
            <v/>
          </cell>
          <cell r="G155">
            <v>21</v>
          </cell>
          <cell r="I155">
            <v>0</v>
          </cell>
          <cell r="J155">
            <v>0</v>
          </cell>
          <cell r="L155">
            <v>0</v>
          </cell>
          <cell r="N155" t="str">
            <v/>
          </cell>
          <cell r="O155">
            <v>0</v>
          </cell>
        </row>
        <row r="156">
          <cell r="B156" t="str">
            <v/>
          </cell>
          <cell r="D156" t="str">
            <v/>
          </cell>
          <cell r="G156">
            <v>21</v>
          </cell>
          <cell r="I156">
            <v>0</v>
          </cell>
          <cell r="J156">
            <v>0</v>
          </cell>
          <cell r="L156">
            <v>0</v>
          </cell>
          <cell r="N156" t="str">
            <v/>
          </cell>
          <cell r="O156">
            <v>0</v>
          </cell>
        </row>
        <row r="157">
          <cell r="B157" t="str">
            <v/>
          </cell>
          <cell r="D157" t="str">
            <v/>
          </cell>
          <cell r="G157">
            <v>21</v>
          </cell>
          <cell r="I157">
            <v>0</v>
          </cell>
          <cell r="J157">
            <v>0</v>
          </cell>
          <cell r="L157">
            <v>0</v>
          </cell>
          <cell r="N157" t="str">
            <v/>
          </cell>
          <cell r="O157">
            <v>0</v>
          </cell>
        </row>
        <row r="158">
          <cell r="B158" t="str">
            <v/>
          </cell>
          <cell r="D158" t="str">
            <v/>
          </cell>
          <cell r="G158">
            <v>21</v>
          </cell>
          <cell r="I158">
            <v>0</v>
          </cell>
          <cell r="J158">
            <v>0</v>
          </cell>
          <cell r="L158">
            <v>0</v>
          </cell>
          <cell r="N158" t="str">
            <v/>
          </cell>
          <cell r="O158">
            <v>0</v>
          </cell>
        </row>
        <row r="159">
          <cell r="B159" t="str">
            <v/>
          </cell>
          <cell r="D159" t="str">
            <v/>
          </cell>
          <cell r="G159">
            <v>21</v>
          </cell>
          <cell r="I159">
            <v>0</v>
          </cell>
          <cell r="J159">
            <v>0</v>
          </cell>
          <cell r="L159">
            <v>0</v>
          </cell>
          <cell r="N159" t="str">
            <v/>
          </cell>
          <cell r="O159">
            <v>0</v>
          </cell>
        </row>
        <row r="160">
          <cell r="B160" t="str">
            <v/>
          </cell>
          <cell r="D160" t="str">
            <v/>
          </cell>
          <cell r="G160">
            <v>21</v>
          </cell>
          <cell r="I160">
            <v>0</v>
          </cell>
          <cell r="J160">
            <v>0</v>
          </cell>
          <cell r="L160">
            <v>0</v>
          </cell>
          <cell r="N160" t="str">
            <v/>
          </cell>
          <cell r="O160">
            <v>0</v>
          </cell>
        </row>
        <row r="161">
          <cell r="B161" t="str">
            <v/>
          </cell>
          <cell r="D161" t="str">
            <v/>
          </cell>
          <cell r="G161">
            <v>21</v>
          </cell>
          <cell r="I161">
            <v>0</v>
          </cell>
          <cell r="J161">
            <v>0</v>
          </cell>
          <cell r="L161">
            <v>0</v>
          </cell>
          <cell r="N161" t="str">
            <v/>
          </cell>
          <cell r="O161">
            <v>0</v>
          </cell>
        </row>
        <row r="162">
          <cell r="B162" t="str">
            <v/>
          </cell>
          <cell r="D162" t="str">
            <v/>
          </cell>
          <cell r="G162">
            <v>21</v>
          </cell>
          <cell r="I162">
            <v>0</v>
          </cell>
          <cell r="J162">
            <v>0</v>
          </cell>
          <cell r="L162">
            <v>0</v>
          </cell>
          <cell r="N162" t="str">
            <v/>
          </cell>
          <cell r="O162">
            <v>0</v>
          </cell>
        </row>
        <row r="163">
          <cell r="B163" t="str">
            <v/>
          </cell>
          <cell r="D163" t="str">
            <v/>
          </cell>
          <cell r="G163">
            <v>21</v>
          </cell>
          <cell r="I163">
            <v>0</v>
          </cell>
          <cell r="J163">
            <v>0</v>
          </cell>
          <cell r="L163">
            <v>0</v>
          </cell>
          <cell r="N163" t="str">
            <v/>
          </cell>
          <cell r="O163">
            <v>0</v>
          </cell>
        </row>
        <row r="164">
          <cell r="B164" t="str">
            <v/>
          </cell>
          <cell r="D164" t="str">
            <v/>
          </cell>
          <cell r="G164">
            <v>21</v>
          </cell>
          <cell r="I164">
            <v>0</v>
          </cell>
          <cell r="J164">
            <v>0</v>
          </cell>
          <cell r="L164">
            <v>0</v>
          </cell>
          <cell r="N164" t="str">
            <v/>
          </cell>
          <cell r="O164">
            <v>0</v>
          </cell>
        </row>
        <row r="165">
          <cell r="B165" t="str">
            <v/>
          </cell>
          <cell r="D165" t="str">
            <v/>
          </cell>
          <cell r="G165">
            <v>21</v>
          </cell>
          <cell r="I165">
            <v>0</v>
          </cell>
          <cell r="J165">
            <v>0</v>
          </cell>
          <cell r="L165">
            <v>0</v>
          </cell>
          <cell r="N165" t="str">
            <v/>
          </cell>
          <cell r="O165">
            <v>0</v>
          </cell>
        </row>
        <row r="166">
          <cell r="B166" t="str">
            <v/>
          </cell>
          <cell r="D166" t="str">
            <v/>
          </cell>
          <cell r="G166">
            <v>21</v>
          </cell>
          <cell r="I166">
            <v>0</v>
          </cell>
          <cell r="J166">
            <v>0</v>
          </cell>
          <cell r="L166">
            <v>0</v>
          </cell>
          <cell r="N166" t="str">
            <v/>
          </cell>
          <cell r="O166">
            <v>0</v>
          </cell>
        </row>
        <row r="167">
          <cell r="B167" t="str">
            <v/>
          </cell>
          <cell r="D167" t="str">
            <v/>
          </cell>
          <cell r="G167">
            <v>21</v>
          </cell>
          <cell r="I167">
            <v>0</v>
          </cell>
          <cell r="J167">
            <v>0</v>
          </cell>
          <cell r="L167">
            <v>0</v>
          </cell>
          <cell r="N167" t="str">
            <v/>
          </cell>
          <cell r="O167">
            <v>0</v>
          </cell>
        </row>
        <row r="168">
          <cell r="B168" t="str">
            <v/>
          </cell>
          <cell r="D168" t="str">
            <v/>
          </cell>
          <cell r="G168">
            <v>21</v>
          </cell>
          <cell r="I168">
            <v>0</v>
          </cell>
          <cell r="J168">
            <v>0</v>
          </cell>
          <cell r="L168">
            <v>0</v>
          </cell>
          <cell r="N168" t="str">
            <v/>
          </cell>
          <cell r="O168">
            <v>0</v>
          </cell>
        </row>
        <row r="169">
          <cell r="B169" t="str">
            <v/>
          </cell>
          <cell r="D169" t="str">
            <v/>
          </cell>
          <cell r="G169">
            <v>21</v>
          </cell>
          <cell r="I169">
            <v>0</v>
          </cell>
          <cell r="J169">
            <v>0</v>
          </cell>
          <cell r="L169">
            <v>0</v>
          </cell>
          <cell r="N169" t="str">
            <v/>
          </cell>
          <cell r="O169">
            <v>0</v>
          </cell>
        </row>
        <row r="170">
          <cell r="B170" t="str">
            <v/>
          </cell>
          <cell r="D170" t="str">
            <v/>
          </cell>
          <cell r="G170">
            <v>21</v>
          </cell>
          <cell r="I170">
            <v>0</v>
          </cell>
          <cell r="J170">
            <v>0</v>
          </cell>
          <cell r="L170">
            <v>0</v>
          </cell>
          <cell r="N170" t="str">
            <v/>
          </cell>
          <cell r="O170">
            <v>0</v>
          </cell>
        </row>
        <row r="171">
          <cell r="B171" t="str">
            <v/>
          </cell>
          <cell r="D171" t="str">
            <v/>
          </cell>
          <cell r="G171">
            <v>21</v>
          </cell>
          <cell r="I171">
            <v>0</v>
          </cell>
          <cell r="J171">
            <v>0</v>
          </cell>
          <cell r="L171">
            <v>0</v>
          </cell>
          <cell r="N171" t="str">
            <v/>
          </cell>
          <cell r="O171">
            <v>0</v>
          </cell>
        </row>
        <row r="172">
          <cell r="B172" t="str">
            <v/>
          </cell>
          <cell r="D172" t="str">
            <v/>
          </cell>
          <cell r="G172">
            <v>21</v>
          </cell>
          <cell r="I172">
            <v>0</v>
          </cell>
          <cell r="J172">
            <v>0</v>
          </cell>
          <cell r="L172">
            <v>0</v>
          </cell>
          <cell r="N172" t="str">
            <v/>
          </cell>
          <cell r="O172">
            <v>0</v>
          </cell>
        </row>
        <row r="173">
          <cell r="B173" t="str">
            <v/>
          </cell>
          <cell r="D173" t="str">
            <v/>
          </cell>
          <cell r="G173">
            <v>21</v>
          </cell>
          <cell r="I173">
            <v>0</v>
          </cell>
          <cell r="J173">
            <v>0</v>
          </cell>
          <cell r="L173">
            <v>0</v>
          </cell>
          <cell r="N173" t="str">
            <v/>
          </cell>
          <cell r="O173">
            <v>0</v>
          </cell>
        </row>
        <row r="174">
          <cell r="B174" t="str">
            <v/>
          </cell>
          <cell r="D174" t="str">
            <v/>
          </cell>
          <cell r="G174">
            <v>21</v>
          </cell>
          <cell r="I174">
            <v>0</v>
          </cell>
          <cell r="J174">
            <v>0</v>
          </cell>
          <cell r="L174">
            <v>0</v>
          </cell>
          <cell r="N174" t="str">
            <v/>
          </cell>
          <cell r="O174">
            <v>0</v>
          </cell>
        </row>
        <row r="175">
          <cell r="B175" t="str">
            <v/>
          </cell>
          <cell r="D175" t="str">
            <v/>
          </cell>
          <cell r="G175">
            <v>21</v>
          </cell>
          <cell r="I175">
            <v>0</v>
          </cell>
          <cell r="J175">
            <v>0</v>
          </cell>
          <cell r="L175">
            <v>0</v>
          </cell>
          <cell r="N175" t="str">
            <v/>
          </cell>
          <cell r="O175">
            <v>0</v>
          </cell>
        </row>
        <row r="176">
          <cell r="B176" t="str">
            <v/>
          </cell>
          <cell r="D176" t="str">
            <v/>
          </cell>
          <cell r="G176">
            <v>21</v>
          </cell>
          <cell r="I176">
            <v>0</v>
          </cell>
          <cell r="J176">
            <v>0</v>
          </cell>
          <cell r="L176">
            <v>0</v>
          </cell>
          <cell r="N176" t="str">
            <v/>
          </cell>
          <cell r="O176">
            <v>0</v>
          </cell>
        </row>
        <row r="177">
          <cell r="B177" t="str">
            <v/>
          </cell>
          <cell r="D177" t="str">
            <v/>
          </cell>
          <cell r="G177">
            <v>21</v>
          </cell>
          <cell r="I177">
            <v>0</v>
          </cell>
          <cell r="J177">
            <v>0</v>
          </cell>
          <cell r="L177">
            <v>0</v>
          </cell>
          <cell r="N177" t="str">
            <v/>
          </cell>
          <cell r="O177">
            <v>0</v>
          </cell>
        </row>
        <row r="178">
          <cell r="B178" t="str">
            <v/>
          </cell>
          <cell r="D178" t="str">
            <v/>
          </cell>
          <cell r="G178">
            <v>21</v>
          </cell>
          <cell r="I178">
            <v>0</v>
          </cell>
          <cell r="J178">
            <v>0</v>
          </cell>
          <cell r="L178">
            <v>0</v>
          </cell>
          <cell r="N178" t="str">
            <v/>
          </cell>
          <cell r="O178">
            <v>0</v>
          </cell>
        </row>
        <row r="179">
          <cell r="B179" t="str">
            <v/>
          </cell>
          <cell r="D179" t="str">
            <v/>
          </cell>
          <cell r="G179">
            <v>21</v>
          </cell>
          <cell r="I179">
            <v>0</v>
          </cell>
          <cell r="J179">
            <v>0</v>
          </cell>
          <cell r="L179">
            <v>0</v>
          </cell>
          <cell r="N179" t="str">
            <v/>
          </cell>
          <cell r="O179">
            <v>0</v>
          </cell>
        </row>
        <row r="180">
          <cell r="B180" t="str">
            <v/>
          </cell>
          <cell r="D180" t="str">
            <v/>
          </cell>
          <cell r="G180">
            <v>21</v>
          </cell>
          <cell r="I180">
            <v>0</v>
          </cell>
          <cell r="J180">
            <v>0</v>
          </cell>
          <cell r="L180">
            <v>0</v>
          </cell>
          <cell r="N180" t="str">
            <v/>
          </cell>
          <cell r="O180">
            <v>0</v>
          </cell>
        </row>
        <row r="181">
          <cell r="B181" t="str">
            <v/>
          </cell>
          <cell r="D181" t="str">
            <v/>
          </cell>
          <cell r="G181">
            <v>21</v>
          </cell>
          <cell r="I181">
            <v>0</v>
          </cell>
          <cell r="J181">
            <v>0</v>
          </cell>
          <cell r="L181">
            <v>0</v>
          </cell>
          <cell r="N181" t="str">
            <v/>
          </cell>
          <cell r="O181">
            <v>0</v>
          </cell>
        </row>
        <row r="182">
          <cell r="B182" t="str">
            <v/>
          </cell>
          <cell r="D182" t="str">
            <v/>
          </cell>
          <cell r="G182">
            <v>21</v>
          </cell>
          <cell r="I182">
            <v>0</v>
          </cell>
          <cell r="J182">
            <v>0</v>
          </cell>
          <cell r="L182">
            <v>0</v>
          </cell>
          <cell r="N182" t="str">
            <v/>
          </cell>
          <cell r="O182">
            <v>0</v>
          </cell>
        </row>
        <row r="183">
          <cell r="B183" t="str">
            <v/>
          </cell>
          <cell r="D183" t="str">
            <v/>
          </cell>
          <cell r="G183">
            <v>21</v>
          </cell>
          <cell r="I183">
            <v>0</v>
          </cell>
          <cell r="J183">
            <v>0</v>
          </cell>
          <cell r="L183">
            <v>0</v>
          </cell>
          <cell r="N183" t="str">
            <v/>
          </cell>
          <cell r="O183">
            <v>0</v>
          </cell>
        </row>
        <row r="184">
          <cell r="B184" t="str">
            <v/>
          </cell>
          <cell r="D184" t="str">
            <v/>
          </cell>
          <cell r="G184">
            <v>21</v>
          </cell>
          <cell r="I184">
            <v>0</v>
          </cell>
          <cell r="J184">
            <v>0</v>
          </cell>
          <cell r="L184">
            <v>0</v>
          </cell>
          <cell r="N184" t="str">
            <v/>
          </cell>
          <cell r="O184">
            <v>0</v>
          </cell>
        </row>
        <row r="185">
          <cell r="B185" t="str">
            <v/>
          </cell>
          <cell r="D185" t="str">
            <v/>
          </cell>
          <cell r="G185">
            <v>21</v>
          </cell>
          <cell r="I185">
            <v>0</v>
          </cell>
          <cell r="J185">
            <v>0</v>
          </cell>
          <cell r="L185">
            <v>0</v>
          </cell>
          <cell r="N185" t="str">
            <v/>
          </cell>
          <cell r="O185">
            <v>0</v>
          </cell>
        </row>
        <row r="186">
          <cell r="B186" t="str">
            <v/>
          </cell>
          <cell r="D186" t="str">
            <v/>
          </cell>
          <cell r="G186">
            <v>21</v>
          </cell>
          <cell r="I186">
            <v>0</v>
          </cell>
          <cell r="J186">
            <v>0</v>
          </cell>
          <cell r="L186">
            <v>0</v>
          </cell>
          <cell r="N186" t="str">
            <v/>
          </cell>
          <cell r="O186">
            <v>0</v>
          </cell>
        </row>
        <row r="187">
          <cell r="B187" t="str">
            <v/>
          </cell>
          <cell r="D187" t="str">
            <v/>
          </cell>
          <cell r="G187">
            <v>21</v>
          </cell>
          <cell r="I187">
            <v>0</v>
          </cell>
          <cell r="J187">
            <v>0</v>
          </cell>
          <cell r="L187">
            <v>0</v>
          </cell>
          <cell r="N187" t="str">
            <v/>
          </cell>
          <cell r="O187">
            <v>0</v>
          </cell>
        </row>
        <row r="188">
          <cell r="B188" t="str">
            <v/>
          </cell>
          <cell r="D188" t="str">
            <v/>
          </cell>
          <cell r="G188">
            <v>21</v>
          </cell>
          <cell r="I188">
            <v>0</v>
          </cell>
          <cell r="J188">
            <v>0</v>
          </cell>
          <cell r="L188">
            <v>0</v>
          </cell>
          <cell r="N188" t="str">
            <v/>
          </cell>
          <cell r="O188">
            <v>0</v>
          </cell>
        </row>
        <row r="189">
          <cell r="B189" t="str">
            <v/>
          </cell>
          <cell r="D189" t="str">
            <v/>
          </cell>
          <cell r="G189">
            <v>21</v>
          </cell>
          <cell r="I189">
            <v>0</v>
          </cell>
          <cell r="J189">
            <v>0</v>
          </cell>
          <cell r="L189">
            <v>0</v>
          </cell>
          <cell r="N189" t="str">
            <v/>
          </cell>
          <cell r="O189">
            <v>0</v>
          </cell>
        </row>
        <row r="190">
          <cell r="B190" t="str">
            <v/>
          </cell>
          <cell r="D190" t="str">
            <v/>
          </cell>
          <cell r="G190">
            <v>21</v>
          </cell>
          <cell r="I190">
            <v>0</v>
          </cell>
          <cell r="J190">
            <v>0</v>
          </cell>
          <cell r="L190">
            <v>0</v>
          </cell>
          <cell r="N190" t="str">
            <v/>
          </cell>
          <cell r="O190">
            <v>0</v>
          </cell>
        </row>
        <row r="191">
          <cell r="B191" t="str">
            <v/>
          </cell>
          <cell r="D191" t="str">
            <v/>
          </cell>
          <cell r="G191">
            <v>21</v>
          </cell>
          <cell r="I191">
            <v>0</v>
          </cell>
          <cell r="J191">
            <v>0</v>
          </cell>
          <cell r="L191">
            <v>0</v>
          </cell>
          <cell r="N191" t="str">
            <v/>
          </cell>
          <cell r="O191">
            <v>0</v>
          </cell>
        </row>
        <row r="192">
          <cell r="B192" t="str">
            <v/>
          </cell>
          <cell r="D192" t="str">
            <v/>
          </cell>
          <cell r="G192">
            <v>21</v>
          </cell>
          <cell r="I192">
            <v>0</v>
          </cell>
          <cell r="J192">
            <v>0</v>
          </cell>
          <cell r="L192">
            <v>0</v>
          </cell>
          <cell r="N192" t="str">
            <v/>
          </cell>
          <cell r="O192">
            <v>0</v>
          </cell>
        </row>
        <row r="193">
          <cell r="B193" t="str">
            <v/>
          </cell>
          <cell r="D193" t="str">
            <v/>
          </cell>
          <cell r="G193">
            <v>21</v>
          </cell>
          <cell r="I193">
            <v>0</v>
          </cell>
          <cell r="J193">
            <v>0</v>
          </cell>
          <cell r="L193">
            <v>0</v>
          </cell>
          <cell r="N193" t="str">
            <v/>
          </cell>
          <cell r="O193">
            <v>0</v>
          </cell>
        </row>
        <row r="194">
          <cell r="B194" t="str">
            <v/>
          </cell>
          <cell r="D194" t="str">
            <v/>
          </cell>
          <cell r="G194">
            <v>21</v>
          </cell>
          <cell r="I194">
            <v>0</v>
          </cell>
          <cell r="J194">
            <v>0</v>
          </cell>
          <cell r="L194">
            <v>0</v>
          </cell>
          <cell r="N194" t="str">
            <v/>
          </cell>
          <cell r="O194">
            <v>0</v>
          </cell>
        </row>
        <row r="195">
          <cell r="B195" t="str">
            <v/>
          </cell>
          <cell r="D195" t="str">
            <v/>
          </cell>
          <cell r="G195">
            <v>21</v>
          </cell>
          <cell r="I195">
            <v>0</v>
          </cell>
          <cell r="J195">
            <v>0</v>
          </cell>
          <cell r="L195">
            <v>0</v>
          </cell>
          <cell r="N195" t="str">
            <v/>
          </cell>
          <cell r="O195">
            <v>0</v>
          </cell>
        </row>
        <row r="196">
          <cell r="B196" t="str">
            <v/>
          </cell>
          <cell r="D196" t="str">
            <v/>
          </cell>
          <cell r="G196">
            <v>21</v>
          </cell>
          <cell r="I196">
            <v>0</v>
          </cell>
          <cell r="J196">
            <v>0</v>
          </cell>
          <cell r="L196">
            <v>0</v>
          </cell>
          <cell r="N196" t="str">
            <v/>
          </cell>
          <cell r="O196">
            <v>0</v>
          </cell>
        </row>
        <row r="197">
          <cell r="B197" t="str">
            <v/>
          </cell>
          <cell r="D197" t="str">
            <v/>
          </cell>
          <cell r="G197">
            <v>21</v>
          </cell>
          <cell r="I197">
            <v>0</v>
          </cell>
          <cell r="J197">
            <v>0</v>
          </cell>
          <cell r="L197">
            <v>0</v>
          </cell>
          <cell r="N197" t="str">
            <v/>
          </cell>
          <cell r="O197">
            <v>0</v>
          </cell>
        </row>
        <row r="198">
          <cell r="B198" t="str">
            <v/>
          </cell>
          <cell r="D198" t="str">
            <v/>
          </cell>
          <cell r="G198">
            <v>21</v>
          </cell>
          <cell r="I198">
            <v>0</v>
          </cell>
          <cell r="J198">
            <v>0</v>
          </cell>
          <cell r="L198">
            <v>0</v>
          </cell>
          <cell r="N198" t="str">
            <v/>
          </cell>
          <cell r="O198">
            <v>0</v>
          </cell>
        </row>
        <row r="199">
          <cell r="B199" t="str">
            <v/>
          </cell>
          <cell r="D199" t="str">
            <v/>
          </cell>
          <cell r="G199">
            <v>21</v>
          </cell>
          <cell r="I199">
            <v>0</v>
          </cell>
          <cell r="J199">
            <v>0</v>
          </cell>
          <cell r="L199">
            <v>0</v>
          </cell>
          <cell r="N199" t="str">
            <v/>
          </cell>
          <cell r="O199">
            <v>0</v>
          </cell>
        </row>
        <row r="200">
          <cell r="B200" t="str">
            <v/>
          </cell>
          <cell r="D200" t="str">
            <v/>
          </cell>
          <cell r="G200">
            <v>21</v>
          </cell>
          <cell r="I200">
            <v>0</v>
          </cell>
          <cell r="J200">
            <v>0</v>
          </cell>
          <cell r="L200">
            <v>0</v>
          </cell>
          <cell r="N200" t="str">
            <v/>
          </cell>
          <cell r="O200">
            <v>0</v>
          </cell>
        </row>
        <row r="201">
          <cell r="B201" t="str">
            <v/>
          </cell>
          <cell r="D201" t="str">
            <v/>
          </cell>
          <cell r="G201">
            <v>21</v>
          </cell>
          <cell r="I201">
            <v>0</v>
          </cell>
          <cell r="J201">
            <v>0</v>
          </cell>
          <cell r="L201">
            <v>0</v>
          </cell>
          <cell r="N201" t="str">
            <v/>
          </cell>
          <cell r="O201">
            <v>0</v>
          </cell>
        </row>
        <row r="202">
          <cell r="B202" t="str">
            <v/>
          </cell>
          <cell r="D202" t="str">
            <v/>
          </cell>
          <cell r="G202">
            <v>21</v>
          </cell>
          <cell r="I202">
            <v>0</v>
          </cell>
          <cell r="J202">
            <v>0</v>
          </cell>
          <cell r="L202">
            <v>0</v>
          </cell>
          <cell r="N202" t="str">
            <v/>
          </cell>
          <cell r="O202">
            <v>0</v>
          </cell>
        </row>
        <row r="203">
          <cell r="B203" t="str">
            <v/>
          </cell>
          <cell r="D203" t="str">
            <v/>
          </cell>
          <cell r="G203">
            <v>21</v>
          </cell>
          <cell r="I203">
            <v>0</v>
          </cell>
          <cell r="J203">
            <v>0</v>
          </cell>
          <cell r="L203">
            <v>0</v>
          </cell>
          <cell r="N203" t="str">
            <v/>
          </cell>
          <cell r="O203">
            <v>0</v>
          </cell>
        </row>
        <row r="204">
          <cell r="B204" t="str">
            <v/>
          </cell>
          <cell r="D204" t="str">
            <v/>
          </cell>
          <cell r="G204">
            <v>21</v>
          </cell>
          <cell r="I204">
            <v>0</v>
          </cell>
          <cell r="J204">
            <v>0</v>
          </cell>
          <cell r="L204">
            <v>0</v>
          </cell>
          <cell r="N204" t="str">
            <v/>
          </cell>
          <cell r="O204">
            <v>0</v>
          </cell>
        </row>
        <row r="205">
          <cell r="B205" t="str">
            <v/>
          </cell>
          <cell r="D205" t="str">
            <v/>
          </cell>
          <cell r="G205">
            <v>21</v>
          </cell>
          <cell r="I205">
            <v>0</v>
          </cell>
          <cell r="J205">
            <v>0</v>
          </cell>
          <cell r="L205">
            <v>0</v>
          </cell>
          <cell r="N205" t="str">
            <v/>
          </cell>
          <cell r="O205">
            <v>0</v>
          </cell>
        </row>
        <row r="206">
          <cell r="B206" t="str">
            <v/>
          </cell>
          <cell r="D206" t="str">
            <v/>
          </cell>
          <cell r="G206">
            <v>21</v>
          </cell>
          <cell r="I206">
            <v>0</v>
          </cell>
          <cell r="J206">
            <v>0</v>
          </cell>
          <cell r="L206">
            <v>0</v>
          </cell>
          <cell r="N206" t="str">
            <v/>
          </cell>
          <cell r="O206">
            <v>0</v>
          </cell>
        </row>
        <row r="207">
          <cell r="B207" t="str">
            <v/>
          </cell>
          <cell r="D207" t="str">
            <v/>
          </cell>
          <cell r="G207">
            <v>21</v>
          </cell>
          <cell r="I207">
            <v>0</v>
          </cell>
          <cell r="J207">
            <v>0</v>
          </cell>
          <cell r="L207">
            <v>0</v>
          </cell>
          <cell r="N207" t="str">
            <v/>
          </cell>
          <cell r="O207">
            <v>0</v>
          </cell>
        </row>
        <row r="208">
          <cell r="B208" t="str">
            <v/>
          </cell>
          <cell r="D208" t="str">
            <v/>
          </cell>
          <cell r="G208">
            <v>21</v>
          </cell>
          <cell r="I208">
            <v>0</v>
          </cell>
          <cell r="J208">
            <v>0</v>
          </cell>
          <cell r="L208">
            <v>0</v>
          </cell>
          <cell r="N208" t="str">
            <v/>
          </cell>
          <cell r="O208">
            <v>0</v>
          </cell>
        </row>
        <row r="209">
          <cell r="B209" t="str">
            <v/>
          </cell>
          <cell r="D209" t="str">
            <v/>
          </cell>
          <cell r="G209">
            <v>21</v>
          </cell>
          <cell r="I209">
            <v>0</v>
          </cell>
          <cell r="J209">
            <v>0</v>
          </cell>
          <cell r="L209">
            <v>0</v>
          </cell>
          <cell r="N209" t="str">
            <v/>
          </cell>
          <cell r="O209">
            <v>0</v>
          </cell>
        </row>
        <row r="210">
          <cell r="B210" t="str">
            <v/>
          </cell>
          <cell r="D210" t="str">
            <v/>
          </cell>
          <cell r="G210">
            <v>21</v>
          </cell>
          <cell r="I210">
            <v>0</v>
          </cell>
          <cell r="J210">
            <v>0</v>
          </cell>
          <cell r="L210">
            <v>0</v>
          </cell>
          <cell r="N210" t="str">
            <v/>
          </cell>
          <cell r="O210">
            <v>0</v>
          </cell>
        </row>
        <row r="211">
          <cell r="B211" t="str">
            <v/>
          </cell>
          <cell r="D211" t="str">
            <v/>
          </cell>
          <cell r="G211">
            <v>21</v>
          </cell>
          <cell r="I211">
            <v>0</v>
          </cell>
          <cell r="J211">
            <v>0</v>
          </cell>
          <cell r="L211">
            <v>0</v>
          </cell>
          <cell r="N211" t="str">
            <v/>
          </cell>
          <cell r="O211">
            <v>0</v>
          </cell>
        </row>
        <row r="212">
          <cell r="B212" t="str">
            <v/>
          </cell>
          <cell r="D212" t="str">
            <v/>
          </cell>
          <cell r="G212">
            <v>21</v>
          </cell>
          <cell r="I212">
            <v>0</v>
          </cell>
          <cell r="J212">
            <v>0</v>
          </cell>
          <cell r="L212">
            <v>0</v>
          </cell>
          <cell r="N212" t="str">
            <v/>
          </cell>
          <cell r="O212">
            <v>0</v>
          </cell>
        </row>
        <row r="213">
          <cell r="B213" t="str">
            <v/>
          </cell>
          <cell r="D213" t="str">
            <v/>
          </cell>
          <cell r="G213">
            <v>21</v>
          </cell>
          <cell r="I213">
            <v>0</v>
          </cell>
          <cell r="J213">
            <v>0</v>
          </cell>
          <cell r="L213">
            <v>0</v>
          </cell>
          <cell r="N213" t="str">
            <v/>
          </cell>
          <cell r="O213">
            <v>0</v>
          </cell>
        </row>
        <row r="214">
          <cell r="B214" t="str">
            <v/>
          </cell>
          <cell r="D214" t="str">
            <v/>
          </cell>
          <cell r="G214">
            <v>21</v>
          </cell>
          <cell r="I214">
            <v>0</v>
          </cell>
          <cell r="J214">
            <v>0</v>
          </cell>
          <cell r="L214">
            <v>0</v>
          </cell>
          <cell r="N214" t="str">
            <v/>
          </cell>
          <cell r="O214">
            <v>0</v>
          </cell>
        </row>
        <row r="215">
          <cell r="B215" t="str">
            <v/>
          </cell>
          <cell r="D215" t="str">
            <v/>
          </cell>
          <cell r="G215">
            <v>21</v>
          </cell>
          <cell r="I215">
            <v>0</v>
          </cell>
          <cell r="J215">
            <v>0</v>
          </cell>
          <cell r="L215">
            <v>0</v>
          </cell>
          <cell r="N215" t="str">
            <v/>
          </cell>
          <cell r="O215">
            <v>0</v>
          </cell>
        </row>
        <row r="216">
          <cell r="B216" t="str">
            <v/>
          </cell>
          <cell r="D216" t="str">
            <v/>
          </cell>
          <cell r="G216">
            <v>21</v>
          </cell>
          <cell r="I216">
            <v>0</v>
          </cell>
          <cell r="J216">
            <v>0</v>
          </cell>
          <cell r="L216">
            <v>0</v>
          </cell>
          <cell r="N216" t="str">
            <v/>
          </cell>
          <cell r="O216">
            <v>0</v>
          </cell>
        </row>
        <row r="217">
          <cell r="B217" t="str">
            <v/>
          </cell>
          <cell r="D217" t="str">
            <v/>
          </cell>
          <cell r="G217">
            <v>21</v>
          </cell>
          <cell r="I217">
            <v>0</v>
          </cell>
          <cell r="J217">
            <v>0</v>
          </cell>
          <cell r="L217">
            <v>0</v>
          </cell>
          <cell r="N217" t="str">
            <v/>
          </cell>
          <cell r="O217">
            <v>0</v>
          </cell>
        </row>
        <row r="218">
          <cell r="B218" t="str">
            <v/>
          </cell>
          <cell r="D218" t="str">
            <v/>
          </cell>
          <cell r="G218">
            <v>21</v>
          </cell>
          <cell r="I218">
            <v>0</v>
          </cell>
          <cell r="J218">
            <v>0</v>
          </cell>
          <cell r="L218">
            <v>0</v>
          </cell>
          <cell r="N218" t="str">
            <v/>
          </cell>
          <cell r="O218">
            <v>0</v>
          </cell>
        </row>
        <row r="219">
          <cell r="B219" t="str">
            <v/>
          </cell>
          <cell r="D219" t="str">
            <v/>
          </cell>
          <cell r="G219">
            <v>21</v>
          </cell>
          <cell r="I219">
            <v>0</v>
          </cell>
          <cell r="J219">
            <v>0</v>
          </cell>
          <cell r="L219">
            <v>0</v>
          </cell>
          <cell r="N219" t="str">
            <v/>
          </cell>
          <cell r="O219">
            <v>0</v>
          </cell>
        </row>
        <row r="220">
          <cell r="B220" t="str">
            <v/>
          </cell>
          <cell r="D220" t="str">
            <v/>
          </cell>
          <cell r="G220">
            <v>21</v>
          </cell>
          <cell r="I220">
            <v>0</v>
          </cell>
          <cell r="J220">
            <v>0</v>
          </cell>
          <cell r="L220">
            <v>0</v>
          </cell>
          <cell r="N220" t="str">
            <v/>
          </cell>
          <cell r="O220">
            <v>0</v>
          </cell>
        </row>
        <row r="221">
          <cell r="B221" t="str">
            <v/>
          </cell>
          <cell r="D221" t="str">
            <v/>
          </cell>
          <cell r="G221">
            <v>21</v>
          </cell>
          <cell r="I221">
            <v>0</v>
          </cell>
          <cell r="J221">
            <v>0</v>
          </cell>
          <cell r="L221">
            <v>0</v>
          </cell>
          <cell r="N221" t="str">
            <v/>
          </cell>
          <cell r="O221">
            <v>0</v>
          </cell>
        </row>
        <row r="222">
          <cell r="B222" t="str">
            <v/>
          </cell>
          <cell r="D222" t="str">
            <v/>
          </cell>
          <cell r="G222">
            <v>21</v>
          </cell>
          <cell r="I222">
            <v>0</v>
          </cell>
          <cell r="J222">
            <v>0</v>
          </cell>
          <cell r="L222">
            <v>0</v>
          </cell>
          <cell r="N222" t="str">
            <v/>
          </cell>
          <cell r="O222">
            <v>0</v>
          </cell>
        </row>
        <row r="223">
          <cell r="B223" t="str">
            <v/>
          </cell>
          <cell r="D223" t="str">
            <v/>
          </cell>
          <cell r="G223">
            <v>21</v>
          </cell>
          <cell r="I223">
            <v>0</v>
          </cell>
          <cell r="J223">
            <v>0</v>
          </cell>
          <cell r="L223">
            <v>0</v>
          </cell>
          <cell r="N223" t="str">
            <v/>
          </cell>
          <cell r="O223">
            <v>0</v>
          </cell>
        </row>
        <row r="224">
          <cell r="B224" t="str">
            <v/>
          </cell>
          <cell r="D224" t="str">
            <v/>
          </cell>
          <cell r="G224">
            <v>21</v>
          </cell>
          <cell r="I224">
            <v>0</v>
          </cell>
          <cell r="J224">
            <v>0</v>
          </cell>
          <cell r="L224">
            <v>0</v>
          </cell>
          <cell r="N224" t="str">
            <v/>
          </cell>
          <cell r="O224">
            <v>0</v>
          </cell>
        </row>
        <row r="225">
          <cell r="B225" t="str">
            <v/>
          </cell>
          <cell r="D225" t="str">
            <v/>
          </cell>
          <cell r="G225">
            <v>21</v>
          </cell>
          <cell r="I225">
            <v>0</v>
          </cell>
          <cell r="J225">
            <v>0</v>
          </cell>
          <cell r="L225">
            <v>0</v>
          </cell>
          <cell r="N225" t="str">
            <v/>
          </cell>
          <cell r="O225">
            <v>0</v>
          </cell>
        </row>
        <row r="226">
          <cell r="B226" t="str">
            <v/>
          </cell>
          <cell r="D226" t="str">
            <v/>
          </cell>
          <cell r="G226">
            <v>21</v>
          </cell>
          <cell r="I226">
            <v>0</v>
          </cell>
          <cell r="J226">
            <v>0</v>
          </cell>
          <cell r="L226">
            <v>0</v>
          </cell>
          <cell r="N226" t="str">
            <v/>
          </cell>
          <cell r="O226">
            <v>0</v>
          </cell>
        </row>
        <row r="227">
          <cell r="B227" t="str">
            <v/>
          </cell>
          <cell r="D227" t="str">
            <v/>
          </cell>
          <cell r="G227">
            <v>21</v>
          </cell>
          <cell r="I227">
            <v>0</v>
          </cell>
          <cell r="J227">
            <v>0</v>
          </cell>
          <cell r="L227">
            <v>0</v>
          </cell>
          <cell r="N227" t="str">
            <v/>
          </cell>
          <cell r="O227">
            <v>0</v>
          </cell>
        </row>
        <row r="228">
          <cell r="B228" t="str">
            <v/>
          </cell>
          <cell r="D228" t="str">
            <v/>
          </cell>
          <cell r="G228">
            <v>21</v>
          </cell>
          <cell r="I228">
            <v>0</v>
          </cell>
          <cell r="J228">
            <v>0</v>
          </cell>
          <cell r="L228">
            <v>0</v>
          </cell>
          <cell r="N228" t="str">
            <v/>
          </cell>
          <cell r="O228">
            <v>0</v>
          </cell>
        </row>
        <row r="229">
          <cell r="B229" t="str">
            <v/>
          </cell>
          <cell r="D229" t="str">
            <v/>
          </cell>
          <cell r="G229">
            <v>21</v>
          </cell>
          <cell r="I229">
            <v>0</v>
          </cell>
          <cell r="J229">
            <v>0</v>
          </cell>
          <cell r="L229">
            <v>0</v>
          </cell>
          <cell r="N229" t="str">
            <v/>
          </cell>
          <cell r="O229">
            <v>0</v>
          </cell>
        </row>
        <row r="230">
          <cell r="B230" t="str">
            <v/>
          </cell>
          <cell r="D230" t="str">
            <v/>
          </cell>
          <cell r="G230">
            <v>21</v>
          </cell>
          <cell r="I230">
            <v>0</v>
          </cell>
          <cell r="J230">
            <v>0</v>
          </cell>
          <cell r="L230">
            <v>0</v>
          </cell>
          <cell r="N230" t="str">
            <v/>
          </cell>
          <cell r="O230">
            <v>0</v>
          </cell>
        </row>
        <row r="231">
          <cell r="B231" t="str">
            <v/>
          </cell>
          <cell r="D231" t="str">
            <v/>
          </cell>
          <cell r="G231">
            <v>21</v>
          </cell>
          <cell r="I231">
            <v>0</v>
          </cell>
          <cell r="J231">
            <v>0</v>
          </cell>
          <cell r="L231">
            <v>0</v>
          </cell>
          <cell r="N231" t="str">
            <v/>
          </cell>
          <cell r="O231">
            <v>0</v>
          </cell>
        </row>
        <row r="232">
          <cell r="B232" t="str">
            <v/>
          </cell>
          <cell r="D232" t="str">
            <v/>
          </cell>
          <cell r="G232">
            <v>21</v>
          </cell>
          <cell r="I232">
            <v>0</v>
          </cell>
          <cell r="J232">
            <v>0</v>
          </cell>
          <cell r="L232">
            <v>0</v>
          </cell>
          <cell r="N232" t="str">
            <v/>
          </cell>
          <cell r="O232">
            <v>0</v>
          </cell>
        </row>
        <row r="233">
          <cell r="B233" t="str">
            <v/>
          </cell>
          <cell r="D233" t="str">
            <v/>
          </cell>
          <cell r="G233">
            <v>21</v>
          </cell>
          <cell r="I233">
            <v>0</v>
          </cell>
          <cell r="J233">
            <v>0</v>
          </cell>
          <cell r="L233">
            <v>0</v>
          </cell>
          <cell r="N233" t="str">
            <v/>
          </cell>
          <cell r="O233">
            <v>0</v>
          </cell>
        </row>
        <row r="234">
          <cell r="B234" t="str">
            <v/>
          </cell>
          <cell r="D234" t="str">
            <v/>
          </cell>
          <cell r="G234">
            <v>21</v>
          </cell>
          <cell r="I234">
            <v>0</v>
          </cell>
          <cell r="J234">
            <v>0</v>
          </cell>
          <cell r="L234">
            <v>0</v>
          </cell>
          <cell r="N234" t="str">
            <v/>
          </cell>
          <cell r="O234">
            <v>0</v>
          </cell>
        </row>
        <row r="235">
          <cell r="B235" t="str">
            <v/>
          </cell>
          <cell r="D235" t="str">
            <v/>
          </cell>
          <cell r="G235">
            <v>21</v>
          </cell>
          <cell r="I235">
            <v>0</v>
          </cell>
          <cell r="J235">
            <v>0</v>
          </cell>
          <cell r="L235">
            <v>0</v>
          </cell>
          <cell r="N235" t="str">
            <v/>
          </cell>
          <cell r="O235">
            <v>0</v>
          </cell>
        </row>
        <row r="236">
          <cell r="B236" t="str">
            <v/>
          </cell>
          <cell r="D236" t="str">
            <v/>
          </cell>
          <cell r="G236">
            <v>21</v>
          </cell>
          <cell r="I236">
            <v>0</v>
          </cell>
          <cell r="J236">
            <v>0</v>
          </cell>
          <cell r="L236">
            <v>0</v>
          </cell>
          <cell r="N236" t="str">
            <v/>
          </cell>
          <cell r="O236">
            <v>0</v>
          </cell>
        </row>
        <row r="237">
          <cell r="B237" t="str">
            <v/>
          </cell>
          <cell r="D237" t="str">
            <v/>
          </cell>
          <cell r="G237">
            <v>21</v>
          </cell>
          <cell r="I237">
            <v>0</v>
          </cell>
          <cell r="J237">
            <v>0</v>
          </cell>
          <cell r="L237">
            <v>0</v>
          </cell>
          <cell r="N237" t="str">
            <v/>
          </cell>
          <cell r="O237">
            <v>0</v>
          </cell>
        </row>
        <row r="238">
          <cell r="B238" t="str">
            <v/>
          </cell>
          <cell r="D238" t="str">
            <v/>
          </cell>
          <cell r="G238">
            <v>21</v>
          </cell>
          <cell r="I238">
            <v>0</v>
          </cell>
          <cell r="J238">
            <v>0</v>
          </cell>
          <cell r="L238">
            <v>0</v>
          </cell>
          <cell r="N238" t="str">
            <v/>
          </cell>
          <cell r="O238">
            <v>0</v>
          </cell>
        </row>
        <row r="239">
          <cell r="B239" t="str">
            <v/>
          </cell>
          <cell r="D239" t="str">
            <v/>
          </cell>
          <cell r="G239">
            <v>21</v>
          </cell>
          <cell r="I239">
            <v>0</v>
          </cell>
          <cell r="J239">
            <v>0</v>
          </cell>
          <cell r="L239">
            <v>0</v>
          </cell>
          <cell r="N239" t="str">
            <v/>
          </cell>
          <cell r="O239">
            <v>0</v>
          </cell>
        </row>
        <row r="240">
          <cell r="B240" t="str">
            <v/>
          </cell>
          <cell r="D240" t="str">
            <v/>
          </cell>
          <cell r="G240">
            <v>21</v>
          </cell>
          <cell r="I240">
            <v>0</v>
          </cell>
          <cell r="J240">
            <v>0</v>
          </cell>
          <cell r="L240">
            <v>0</v>
          </cell>
          <cell r="N240" t="str">
            <v/>
          </cell>
          <cell r="O240">
            <v>0</v>
          </cell>
        </row>
        <row r="241">
          <cell r="B241" t="str">
            <v/>
          </cell>
          <cell r="D241" t="str">
            <v/>
          </cell>
          <cell r="G241">
            <v>21</v>
          </cell>
          <cell r="I241">
            <v>0</v>
          </cell>
          <cell r="J241">
            <v>0</v>
          </cell>
          <cell r="L241">
            <v>0</v>
          </cell>
          <cell r="N241" t="str">
            <v/>
          </cell>
          <cell r="O241">
            <v>0</v>
          </cell>
        </row>
        <row r="242">
          <cell r="B242" t="str">
            <v/>
          </cell>
          <cell r="D242" t="str">
            <v/>
          </cell>
          <cell r="G242">
            <v>21</v>
          </cell>
          <cell r="I242">
            <v>0</v>
          </cell>
          <cell r="J242">
            <v>0</v>
          </cell>
          <cell r="L242">
            <v>0</v>
          </cell>
          <cell r="N242" t="str">
            <v/>
          </cell>
          <cell r="O242">
            <v>0</v>
          </cell>
        </row>
        <row r="243">
          <cell r="B243" t="str">
            <v/>
          </cell>
          <cell r="D243" t="str">
            <v/>
          </cell>
          <cell r="G243">
            <v>21</v>
          </cell>
          <cell r="I243">
            <v>0</v>
          </cell>
          <cell r="J243">
            <v>0</v>
          </cell>
          <cell r="L243">
            <v>0</v>
          </cell>
          <cell r="N243" t="str">
            <v/>
          </cell>
          <cell r="O243">
            <v>0</v>
          </cell>
        </row>
        <row r="244">
          <cell r="B244" t="str">
            <v/>
          </cell>
          <cell r="D244" t="str">
            <v/>
          </cell>
          <cell r="G244">
            <v>21</v>
          </cell>
          <cell r="I244">
            <v>0</v>
          </cell>
          <cell r="J244">
            <v>0</v>
          </cell>
          <cell r="L244">
            <v>0</v>
          </cell>
          <cell r="N244" t="str">
            <v/>
          </cell>
          <cell r="O244">
            <v>0</v>
          </cell>
        </row>
        <row r="245">
          <cell r="B245" t="str">
            <v/>
          </cell>
          <cell r="D245" t="str">
            <v/>
          </cell>
          <cell r="G245">
            <v>21</v>
          </cell>
          <cell r="I245">
            <v>0</v>
          </cell>
          <cell r="J245">
            <v>0</v>
          </cell>
          <cell r="L245">
            <v>0</v>
          </cell>
          <cell r="N245" t="str">
            <v/>
          </cell>
          <cell r="O245">
            <v>0</v>
          </cell>
        </row>
        <row r="246">
          <cell r="B246" t="str">
            <v/>
          </cell>
          <cell r="D246" t="str">
            <v/>
          </cell>
          <cell r="G246">
            <v>21</v>
          </cell>
          <cell r="I246">
            <v>0</v>
          </cell>
          <cell r="J246">
            <v>0</v>
          </cell>
          <cell r="L246">
            <v>0</v>
          </cell>
          <cell r="N246" t="str">
            <v/>
          </cell>
          <cell r="O246">
            <v>0</v>
          </cell>
        </row>
        <row r="247">
          <cell r="B247" t="str">
            <v/>
          </cell>
          <cell r="D247" t="str">
            <v/>
          </cell>
          <cell r="G247">
            <v>21</v>
          </cell>
          <cell r="I247">
            <v>0</v>
          </cell>
          <cell r="J247">
            <v>0</v>
          </cell>
          <cell r="L247">
            <v>0</v>
          </cell>
          <cell r="N247" t="str">
            <v/>
          </cell>
          <cell r="O247">
            <v>0</v>
          </cell>
        </row>
        <row r="248">
          <cell r="B248" t="str">
            <v/>
          </cell>
          <cell r="D248" t="str">
            <v/>
          </cell>
          <cell r="G248">
            <v>21</v>
          </cell>
          <cell r="I248">
            <v>0</v>
          </cell>
          <cell r="J248">
            <v>0</v>
          </cell>
          <cell r="L248">
            <v>0</v>
          </cell>
          <cell r="N248" t="str">
            <v/>
          </cell>
          <cell r="O248">
            <v>0</v>
          </cell>
        </row>
        <row r="249">
          <cell r="B249" t="str">
            <v/>
          </cell>
          <cell r="D249" t="str">
            <v/>
          </cell>
          <cell r="G249">
            <v>21</v>
          </cell>
          <cell r="I249">
            <v>0</v>
          </cell>
          <cell r="J249">
            <v>0</v>
          </cell>
          <cell r="L249">
            <v>0</v>
          </cell>
          <cell r="N249" t="str">
            <v/>
          </cell>
          <cell r="O249">
            <v>0</v>
          </cell>
        </row>
        <row r="250">
          <cell r="B250" t="str">
            <v/>
          </cell>
          <cell r="D250" t="str">
            <v/>
          </cell>
          <cell r="G250">
            <v>21</v>
          </cell>
          <cell r="I250">
            <v>0</v>
          </cell>
          <cell r="J250">
            <v>0</v>
          </cell>
          <cell r="L250">
            <v>0</v>
          </cell>
          <cell r="N250" t="str">
            <v/>
          </cell>
          <cell r="O250">
            <v>0</v>
          </cell>
        </row>
        <row r="251">
          <cell r="B251" t="str">
            <v/>
          </cell>
          <cell r="D251" t="str">
            <v/>
          </cell>
          <cell r="G251">
            <v>21</v>
          </cell>
          <cell r="I251">
            <v>0</v>
          </cell>
          <cell r="J251">
            <v>0</v>
          </cell>
          <cell r="L251">
            <v>0</v>
          </cell>
          <cell r="N251" t="str">
            <v/>
          </cell>
          <cell r="O251">
            <v>0</v>
          </cell>
        </row>
        <row r="252">
          <cell r="B252" t="str">
            <v/>
          </cell>
          <cell r="D252" t="str">
            <v/>
          </cell>
          <cell r="G252">
            <v>21</v>
          </cell>
          <cell r="I252">
            <v>0</v>
          </cell>
          <cell r="J252">
            <v>0</v>
          </cell>
          <cell r="L252">
            <v>0</v>
          </cell>
          <cell r="N252" t="str">
            <v/>
          </cell>
          <cell r="O252">
            <v>0</v>
          </cell>
        </row>
        <row r="253">
          <cell r="B253" t="str">
            <v/>
          </cell>
          <cell r="D253" t="str">
            <v/>
          </cell>
          <cell r="G253">
            <v>21</v>
          </cell>
          <cell r="I253">
            <v>0</v>
          </cell>
          <cell r="J253">
            <v>0</v>
          </cell>
          <cell r="L253">
            <v>0</v>
          </cell>
          <cell r="N253" t="str">
            <v/>
          </cell>
          <cell r="O253">
            <v>0</v>
          </cell>
        </row>
        <row r="254">
          <cell r="B254" t="str">
            <v/>
          </cell>
          <cell r="D254" t="str">
            <v/>
          </cell>
          <cell r="G254">
            <v>21</v>
          </cell>
          <cell r="I254">
            <v>0</v>
          </cell>
          <cell r="J254">
            <v>0</v>
          </cell>
          <cell r="L254">
            <v>0</v>
          </cell>
          <cell r="N254" t="str">
            <v/>
          </cell>
          <cell r="O254">
            <v>0</v>
          </cell>
        </row>
        <row r="255">
          <cell r="B255" t="str">
            <v/>
          </cell>
          <cell r="D255" t="str">
            <v/>
          </cell>
          <cell r="G255">
            <v>21</v>
          </cell>
          <cell r="I255">
            <v>0</v>
          </cell>
          <cell r="J255">
            <v>0</v>
          </cell>
          <cell r="L255">
            <v>0</v>
          </cell>
          <cell r="N255" t="str">
            <v/>
          </cell>
          <cell r="O255">
            <v>0</v>
          </cell>
        </row>
        <row r="256">
          <cell r="B256" t="str">
            <v/>
          </cell>
          <cell r="D256" t="str">
            <v/>
          </cell>
          <cell r="G256">
            <v>21</v>
          </cell>
          <cell r="I256">
            <v>0</v>
          </cell>
          <cell r="J256">
            <v>0</v>
          </cell>
          <cell r="L256">
            <v>0</v>
          </cell>
          <cell r="N256" t="str">
            <v/>
          </cell>
          <cell r="O256">
            <v>0</v>
          </cell>
        </row>
        <row r="257">
          <cell r="B257" t="str">
            <v/>
          </cell>
          <cell r="D257" t="str">
            <v/>
          </cell>
          <cell r="G257">
            <v>21</v>
          </cell>
          <cell r="I257">
            <v>0</v>
          </cell>
          <cell r="J257">
            <v>0</v>
          </cell>
          <cell r="L257">
            <v>0</v>
          </cell>
          <cell r="N257" t="str">
            <v/>
          </cell>
          <cell r="O257">
            <v>0</v>
          </cell>
        </row>
        <row r="258">
          <cell r="B258" t="str">
            <v/>
          </cell>
          <cell r="D258" t="str">
            <v/>
          </cell>
          <cell r="G258">
            <v>21</v>
          </cell>
          <cell r="I258">
            <v>0</v>
          </cell>
          <cell r="J258">
            <v>0</v>
          </cell>
          <cell r="L258">
            <v>0</v>
          </cell>
          <cell r="N258" t="str">
            <v/>
          </cell>
          <cell r="O258">
            <v>0</v>
          </cell>
        </row>
        <row r="259">
          <cell r="B259" t="str">
            <v/>
          </cell>
          <cell r="D259" t="str">
            <v/>
          </cell>
          <cell r="G259">
            <v>21</v>
          </cell>
          <cell r="I259">
            <v>0</v>
          </cell>
          <cell r="J259">
            <v>0</v>
          </cell>
          <cell r="L259">
            <v>0</v>
          </cell>
          <cell r="N259" t="str">
            <v/>
          </cell>
          <cell r="O259">
            <v>0</v>
          </cell>
        </row>
        <row r="260">
          <cell r="B260" t="str">
            <v/>
          </cell>
          <cell r="D260" t="str">
            <v/>
          </cell>
          <cell r="G260">
            <v>21</v>
          </cell>
          <cell r="I260">
            <v>0</v>
          </cell>
          <cell r="J260">
            <v>0</v>
          </cell>
          <cell r="L260">
            <v>0</v>
          </cell>
          <cell r="N260" t="str">
            <v/>
          </cell>
          <cell r="O260">
            <v>0</v>
          </cell>
        </row>
        <row r="261">
          <cell r="B261" t="str">
            <v/>
          </cell>
          <cell r="D261" t="str">
            <v/>
          </cell>
          <cell r="G261">
            <v>21</v>
          </cell>
          <cell r="I261">
            <v>0</v>
          </cell>
          <cell r="J261">
            <v>0</v>
          </cell>
          <cell r="L261">
            <v>0</v>
          </cell>
          <cell r="N261" t="str">
            <v/>
          </cell>
          <cell r="O261">
            <v>0</v>
          </cell>
        </row>
        <row r="262">
          <cell r="B262" t="str">
            <v/>
          </cell>
          <cell r="D262" t="str">
            <v/>
          </cell>
          <cell r="G262">
            <v>21</v>
          </cell>
          <cell r="I262">
            <v>0</v>
          </cell>
          <cell r="J262">
            <v>0</v>
          </cell>
          <cell r="L262">
            <v>0</v>
          </cell>
          <cell r="N262" t="str">
            <v/>
          </cell>
          <cell r="O262">
            <v>0</v>
          </cell>
        </row>
        <row r="263">
          <cell r="B263" t="str">
            <v/>
          </cell>
          <cell r="D263" t="str">
            <v/>
          </cell>
          <cell r="G263">
            <v>21</v>
          </cell>
          <cell r="I263">
            <v>0</v>
          </cell>
          <cell r="J263">
            <v>0</v>
          </cell>
          <cell r="L263">
            <v>0</v>
          </cell>
          <cell r="N263" t="str">
            <v/>
          </cell>
          <cell r="O263">
            <v>0</v>
          </cell>
        </row>
        <row r="264">
          <cell r="B264" t="str">
            <v/>
          </cell>
          <cell r="D264" t="str">
            <v/>
          </cell>
          <cell r="G264">
            <v>21</v>
          </cell>
          <cell r="I264">
            <v>0</v>
          </cell>
          <cell r="J264">
            <v>0</v>
          </cell>
          <cell r="L264">
            <v>0</v>
          </cell>
          <cell r="N264" t="str">
            <v/>
          </cell>
          <cell r="O264">
            <v>0</v>
          </cell>
        </row>
        <row r="265">
          <cell r="B265" t="str">
            <v/>
          </cell>
          <cell r="D265" t="str">
            <v/>
          </cell>
          <cell r="G265">
            <v>21</v>
          </cell>
          <cell r="I265">
            <v>0</v>
          </cell>
          <cell r="J265">
            <v>0</v>
          </cell>
          <cell r="L265">
            <v>0</v>
          </cell>
          <cell r="N265" t="str">
            <v/>
          </cell>
          <cell r="O265">
            <v>0</v>
          </cell>
        </row>
        <row r="266">
          <cell r="B266" t="str">
            <v/>
          </cell>
          <cell r="D266" t="str">
            <v/>
          </cell>
          <cell r="G266">
            <v>21</v>
          </cell>
          <cell r="I266">
            <v>0</v>
          </cell>
          <cell r="J266">
            <v>0</v>
          </cell>
          <cell r="L266">
            <v>0</v>
          </cell>
          <cell r="N266" t="str">
            <v/>
          </cell>
          <cell r="O266">
            <v>0</v>
          </cell>
        </row>
        <row r="267">
          <cell r="B267" t="str">
            <v/>
          </cell>
          <cell r="D267" t="str">
            <v/>
          </cell>
          <cell r="G267">
            <v>21</v>
          </cell>
          <cell r="I267">
            <v>0</v>
          </cell>
          <cell r="J267">
            <v>0</v>
          </cell>
          <cell r="L267">
            <v>0</v>
          </cell>
          <cell r="N267" t="str">
            <v/>
          </cell>
          <cell r="O267">
            <v>0</v>
          </cell>
        </row>
        <row r="268">
          <cell r="B268" t="str">
            <v/>
          </cell>
          <cell r="D268" t="str">
            <v/>
          </cell>
          <cell r="G268">
            <v>21</v>
          </cell>
          <cell r="I268">
            <v>0</v>
          </cell>
          <cell r="J268">
            <v>0</v>
          </cell>
          <cell r="L268">
            <v>0</v>
          </cell>
          <cell r="N268" t="str">
            <v/>
          </cell>
          <cell r="O268">
            <v>0</v>
          </cell>
        </row>
        <row r="269">
          <cell r="B269" t="str">
            <v/>
          </cell>
          <cell r="D269" t="str">
            <v/>
          </cell>
          <cell r="G269">
            <v>21</v>
          </cell>
          <cell r="I269">
            <v>0</v>
          </cell>
          <cell r="J269">
            <v>0</v>
          </cell>
          <cell r="L269">
            <v>0</v>
          </cell>
          <cell r="N269" t="str">
            <v/>
          </cell>
          <cell r="O269">
            <v>0</v>
          </cell>
        </row>
        <row r="270">
          <cell r="B270" t="str">
            <v/>
          </cell>
          <cell r="D270" t="str">
            <v/>
          </cell>
          <cell r="G270">
            <v>21</v>
          </cell>
          <cell r="I270">
            <v>0</v>
          </cell>
          <cell r="J270">
            <v>0</v>
          </cell>
          <cell r="L270">
            <v>0</v>
          </cell>
          <cell r="N270" t="str">
            <v/>
          </cell>
          <cell r="O270">
            <v>0</v>
          </cell>
        </row>
        <row r="271">
          <cell r="B271" t="str">
            <v/>
          </cell>
          <cell r="D271" t="str">
            <v/>
          </cell>
          <cell r="G271">
            <v>21</v>
          </cell>
          <cell r="I271">
            <v>0</v>
          </cell>
          <cell r="J271">
            <v>0</v>
          </cell>
          <cell r="L271">
            <v>0</v>
          </cell>
          <cell r="N271" t="str">
            <v/>
          </cell>
          <cell r="O271">
            <v>0</v>
          </cell>
        </row>
        <row r="272">
          <cell r="B272" t="str">
            <v/>
          </cell>
          <cell r="D272" t="str">
            <v/>
          </cell>
          <cell r="G272">
            <v>21</v>
          </cell>
          <cell r="I272">
            <v>0</v>
          </cell>
          <cell r="J272">
            <v>0</v>
          </cell>
          <cell r="L272">
            <v>0</v>
          </cell>
          <cell r="N272" t="str">
            <v/>
          </cell>
          <cell r="O272">
            <v>0</v>
          </cell>
        </row>
        <row r="273">
          <cell r="B273" t="str">
            <v/>
          </cell>
          <cell r="D273" t="str">
            <v/>
          </cell>
          <cell r="G273">
            <v>21</v>
          </cell>
          <cell r="I273">
            <v>0</v>
          </cell>
          <cell r="J273">
            <v>0</v>
          </cell>
          <cell r="L273">
            <v>0</v>
          </cell>
          <cell r="N273" t="str">
            <v/>
          </cell>
          <cell r="O273">
            <v>0</v>
          </cell>
        </row>
        <row r="274">
          <cell r="B274" t="str">
            <v/>
          </cell>
          <cell r="D274" t="str">
            <v/>
          </cell>
          <cell r="G274">
            <v>21</v>
          </cell>
          <cell r="I274">
            <v>0</v>
          </cell>
          <cell r="J274">
            <v>0</v>
          </cell>
          <cell r="L274">
            <v>0</v>
          </cell>
          <cell r="N274" t="str">
            <v/>
          </cell>
          <cell r="O274">
            <v>0</v>
          </cell>
        </row>
        <row r="275">
          <cell r="B275" t="str">
            <v/>
          </cell>
          <cell r="D275" t="str">
            <v/>
          </cell>
          <cell r="G275">
            <v>21</v>
          </cell>
          <cell r="I275">
            <v>0</v>
          </cell>
          <cell r="J275">
            <v>0</v>
          </cell>
          <cell r="L275">
            <v>0</v>
          </cell>
          <cell r="N275" t="str">
            <v/>
          </cell>
          <cell r="O275">
            <v>0</v>
          </cell>
        </row>
        <row r="276">
          <cell r="B276" t="str">
            <v/>
          </cell>
          <cell r="D276" t="str">
            <v/>
          </cell>
          <cell r="G276">
            <v>21</v>
          </cell>
          <cell r="I276">
            <v>0</v>
          </cell>
          <cell r="J276">
            <v>0</v>
          </cell>
          <cell r="L276">
            <v>0</v>
          </cell>
          <cell r="N276" t="str">
            <v/>
          </cell>
          <cell r="O276">
            <v>0</v>
          </cell>
        </row>
        <row r="277">
          <cell r="B277" t="str">
            <v/>
          </cell>
          <cell r="D277" t="str">
            <v/>
          </cell>
          <cell r="G277">
            <v>21</v>
          </cell>
          <cell r="I277">
            <v>0</v>
          </cell>
          <cell r="J277">
            <v>0</v>
          </cell>
          <cell r="L277">
            <v>0</v>
          </cell>
          <cell r="N277" t="str">
            <v/>
          </cell>
          <cell r="O277">
            <v>0</v>
          </cell>
        </row>
        <row r="278">
          <cell r="B278" t="str">
            <v/>
          </cell>
          <cell r="D278" t="str">
            <v/>
          </cell>
          <cell r="G278">
            <v>21</v>
          </cell>
          <cell r="I278">
            <v>0</v>
          </cell>
          <cell r="J278">
            <v>0</v>
          </cell>
          <cell r="L278">
            <v>0</v>
          </cell>
          <cell r="N278" t="str">
            <v/>
          </cell>
          <cell r="O278">
            <v>0</v>
          </cell>
        </row>
        <row r="279">
          <cell r="B279" t="str">
            <v/>
          </cell>
          <cell r="D279" t="str">
            <v/>
          </cell>
          <cell r="G279">
            <v>21</v>
          </cell>
          <cell r="I279">
            <v>0</v>
          </cell>
          <cell r="J279">
            <v>0</v>
          </cell>
          <cell r="L279">
            <v>0</v>
          </cell>
          <cell r="N279" t="str">
            <v/>
          </cell>
          <cell r="O279">
            <v>0</v>
          </cell>
        </row>
        <row r="280">
          <cell r="B280" t="str">
            <v/>
          </cell>
          <cell r="D280" t="str">
            <v/>
          </cell>
          <cell r="G280">
            <v>21</v>
          </cell>
          <cell r="I280">
            <v>0</v>
          </cell>
          <cell r="J280">
            <v>0</v>
          </cell>
          <cell r="L280">
            <v>0</v>
          </cell>
          <cell r="N280" t="str">
            <v/>
          </cell>
          <cell r="O280">
            <v>0</v>
          </cell>
        </row>
        <row r="281">
          <cell r="B281" t="str">
            <v/>
          </cell>
          <cell r="D281" t="str">
            <v/>
          </cell>
          <cell r="G281">
            <v>21</v>
          </cell>
          <cell r="I281">
            <v>0</v>
          </cell>
          <cell r="J281">
            <v>0</v>
          </cell>
          <cell r="L281">
            <v>0</v>
          </cell>
          <cell r="N281" t="str">
            <v/>
          </cell>
          <cell r="O281">
            <v>0</v>
          </cell>
        </row>
        <row r="282">
          <cell r="B282" t="str">
            <v/>
          </cell>
          <cell r="D282" t="str">
            <v/>
          </cell>
          <cell r="G282">
            <v>21</v>
          </cell>
          <cell r="I282">
            <v>0</v>
          </cell>
          <cell r="J282">
            <v>0</v>
          </cell>
          <cell r="L282">
            <v>0</v>
          </cell>
          <cell r="N282" t="str">
            <v/>
          </cell>
          <cell r="O282">
            <v>0</v>
          </cell>
        </row>
        <row r="283">
          <cell r="B283" t="str">
            <v/>
          </cell>
          <cell r="D283" t="str">
            <v/>
          </cell>
          <cell r="G283">
            <v>21</v>
          </cell>
          <cell r="I283">
            <v>0</v>
          </cell>
          <cell r="J283">
            <v>0</v>
          </cell>
          <cell r="L283">
            <v>0</v>
          </cell>
          <cell r="N283" t="str">
            <v/>
          </cell>
          <cell r="O283">
            <v>0</v>
          </cell>
        </row>
        <row r="284">
          <cell r="B284" t="str">
            <v/>
          </cell>
          <cell r="D284" t="str">
            <v/>
          </cell>
          <cell r="G284">
            <v>21</v>
          </cell>
          <cell r="I284">
            <v>0</v>
          </cell>
          <cell r="J284">
            <v>0</v>
          </cell>
          <cell r="L284">
            <v>0</v>
          </cell>
          <cell r="N284" t="str">
            <v/>
          </cell>
          <cell r="O284">
            <v>0</v>
          </cell>
        </row>
        <row r="285">
          <cell r="B285" t="str">
            <v/>
          </cell>
          <cell r="D285" t="str">
            <v/>
          </cell>
          <cell r="G285">
            <v>21</v>
          </cell>
          <cell r="I285">
            <v>0</v>
          </cell>
          <cell r="J285">
            <v>0</v>
          </cell>
          <cell r="L285">
            <v>0</v>
          </cell>
          <cell r="N285" t="str">
            <v/>
          </cell>
          <cell r="O285">
            <v>0</v>
          </cell>
        </row>
        <row r="286">
          <cell r="B286" t="str">
            <v/>
          </cell>
          <cell r="D286" t="str">
            <v/>
          </cell>
          <cell r="G286">
            <v>21</v>
          </cell>
          <cell r="I286">
            <v>0</v>
          </cell>
          <cell r="J286">
            <v>0</v>
          </cell>
          <cell r="L286">
            <v>0</v>
          </cell>
          <cell r="N286" t="str">
            <v/>
          </cell>
          <cell r="O286">
            <v>0</v>
          </cell>
        </row>
        <row r="287">
          <cell r="B287" t="str">
            <v/>
          </cell>
          <cell r="D287" t="str">
            <v/>
          </cell>
          <cell r="G287">
            <v>21</v>
          </cell>
          <cell r="I287">
            <v>0</v>
          </cell>
          <cell r="J287">
            <v>0</v>
          </cell>
          <cell r="L287">
            <v>0</v>
          </cell>
          <cell r="N287" t="str">
            <v/>
          </cell>
          <cell r="O287">
            <v>0</v>
          </cell>
        </row>
        <row r="288">
          <cell r="B288" t="str">
            <v/>
          </cell>
          <cell r="D288" t="str">
            <v/>
          </cell>
          <cell r="G288">
            <v>21</v>
          </cell>
          <cell r="I288">
            <v>0</v>
          </cell>
          <cell r="J288">
            <v>0</v>
          </cell>
          <cell r="L288">
            <v>0</v>
          </cell>
          <cell r="N288" t="str">
            <v/>
          </cell>
          <cell r="O288">
            <v>0</v>
          </cell>
        </row>
        <row r="289">
          <cell r="B289" t="str">
            <v/>
          </cell>
          <cell r="D289" t="str">
            <v/>
          </cell>
          <cell r="G289">
            <v>21</v>
          </cell>
          <cell r="I289">
            <v>0</v>
          </cell>
          <cell r="J289">
            <v>0</v>
          </cell>
          <cell r="L289">
            <v>0</v>
          </cell>
          <cell r="N289" t="str">
            <v/>
          </cell>
          <cell r="O289">
            <v>0</v>
          </cell>
        </row>
        <row r="290">
          <cell r="B290" t="str">
            <v/>
          </cell>
          <cell r="D290" t="str">
            <v/>
          </cell>
          <cell r="G290">
            <v>21</v>
          </cell>
          <cell r="I290">
            <v>0</v>
          </cell>
          <cell r="J290">
            <v>0</v>
          </cell>
          <cell r="L290">
            <v>0</v>
          </cell>
          <cell r="N290" t="str">
            <v/>
          </cell>
          <cell r="O290">
            <v>0</v>
          </cell>
        </row>
        <row r="291">
          <cell r="B291" t="str">
            <v/>
          </cell>
          <cell r="D291" t="str">
            <v/>
          </cell>
          <cell r="G291">
            <v>21</v>
          </cell>
          <cell r="I291">
            <v>0</v>
          </cell>
          <cell r="J291">
            <v>0</v>
          </cell>
          <cell r="L291">
            <v>0</v>
          </cell>
          <cell r="N291" t="str">
            <v/>
          </cell>
          <cell r="O291">
            <v>0</v>
          </cell>
        </row>
        <row r="292">
          <cell r="B292" t="str">
            <v/>
          </cell>
          <cell r="D292" t="str">
            <v/>
          </cell>
          <cell r="G292">
            <v>21</v>
          </cell>
          <cell r="I292">
            <v>0</v>
          </cell>
          <cell r="J292">
            <v>0</v>
          </cell>
          <cell r="L292">
            <v>0</v>
          </cell>
          <cell r="N292" t="str">
            <v/>
          </cell>
          <cell r="O292">
            <v>0</v>
          </cell>
        </row>
        <row r="293">
          <cell r="B293" t="str">
            <v/>
          </cell>
          <cell r="D293" t="str">
            <v/>
          </cell>
          <cell r="G293">
            <v>21</v>
          </cell>
          <cell r="I293">
            <v>0</v>
          </cell>
          <cell r="J293">
            <v>0</v>
          </cell>
          <cell r="L293">
            <v>0</v>
          </cell>
          <cell r="N293" t="str">
            <v/>
          </cell>
          <cell r="O293">
            <v>0</v>
          </cell>
        </row>
        <row r="294">
          <cell r="B294" t="str">
            <v/>
          </cell>
          <cell r="D294" t="str">
            <v/>
          </cell>
          <cell r="G294">
            <v>21</v>
          </cell>
          <cell r="I294">
            <v>0</v>
          </cell>
          <cell r="J294">
            <v>0</v>
          </cell>
          <cell r="L294">
            <v>0</v>
          </cell>
          <cell r="N294" t="str">
            <v/>
          </cell>
          <cell r="O294">
            <v>0</v>
          </cell>
        </row>
        <row r="295">
          <cell r="B295" t="str">
            <v/>
          </cell>
          <cell r="D295" t="str">
            <v/>
          </cell>
          <cell r="G295">
            <v>21</v>
          </cell>
          <cell r="I295">
            <v>0</v>
          </cell>
          <cell r="J295">
            <v>0</v>
          </cell>
          <cell r="L295">
            <v>0</v>
          </cell>
          <cell r="N295" t="str">
            <v/>
          </cell>
          <cell r="O295">
            <v>0</v>
          </cell>
        </row>
        <row r="296">
          <cell r="B296" t="str">
            <v/>
          </cell>
          <cell r="D296" t="str">
            <v/>
          </cell>
          <cell r="G296">
            <v>21</v>
          </cell>
          <cell r="I296">
            <v>0</v>
          </cell>
          <cell r="J296">
            <v>0</v>
          </cell>
          <cell r="L296">
            <v>0</v>
          </cell>
          <cell r="N296" t="str">
            <v/>
          </cell>
          <cell r="O296">
            <v>0</v>
          </cell>
        </row>
        <row r="297">
          <cell r="B297" t="str">
            <v/>
          </cell>
          <cell r="D297" t="str">
            <v/>
          </cell>
          <cell r="G297">
            <v>21</v>
          </cell>
          <cell r="I297">
            <v>0</v>
          </cell>
          <cell r="J297">
            <v>0</v>
          </cell>
          <cell r="L297">
            <v>0</v>
          </cell>
          <cell r="N297" t="str">
            <v/>
          </cell>
          <cell r="O297">
            <v>0</v>
          </cell>
        </row>
        <row r="298">
          <cell r="B298" t="str">
            <v/>
          </cell>
          <cell r="D298" t="str">
            <v/>
          </cell>
          <cell r="G298">
            <v>21</v>
          </cell>
          <cell r="I298">
            <v>0</v>
          </cell>
          <cell r="J298">
            <v>0</v>
          </cell>
          <cell r="L298">
            <v>0</v>
          </cell>
          <cell r="N298" t="str">
            <v/>
          </cell>
          <cell r="O298">
            <v>0</v>
          </cell>
        </row>
        <row r="299">
          <cell r="B299" t="str">
            <v/>
          </cell>
          <cell r="D299" t="str">
            <v/>
          </cell>
          <cell r="G299">
            <v>21</v>
          </cell>
          <cell r="I299">
            <v>0</v>
          </cell>
          <cell r="J299">
            <v>0</v>
          </cell>
          <cell r="L299">
            <v>0</v>
          </cell>
          <cell r="N299" t="str">
            <v/>
          </cell>
          <cell r="O299">
            <v>0</v>
          </cell>
        </row>
        <row r="300">
          <cell r="B300" t="str">
            <v/>
          </cell>
          <cell r="D300" t="str">
            <v/>
          </cell>
          <cell r="G300">
            <v>21</v>
          </cell>
          <cell r="I300">
            <v>0</v>
          </cell>
          <cell r="J300">
            <v>0</v>
          </cell>
          <cell r="L300">
            <v>0</v>
          </cell>
          <cell r="N300" t="str">
            <v/>
          </cell>
          <cell r="O300">
            <v>0</v>
          </cell>
        </row>
        <row r="301">
          <cell r="B301" t="str">
            <v/>
          </cell>
          <cell r="D301" t="str">
            <v/>
          </cell>
          <cell r="G301">
            <v>21</v>
          </cell>
          <cell r="I301">
            <v>0</v>
          </cell>
          <cell r="J301">
            <v>0</v>
          </cell>
          <cell r="L301">
            <v>0</v>
          </cell>
          <cell r="N301" t="str">
            <v/>
          </cell>
          <cell r="O301">
            <v>0</v>
          </cell>
        </row>
        <row r="302">
          <cell r="B302" t="str">
            <v/>
          </cell>
          <cell r="D302" t="str">
            <v/>
          </cell>
          <cell r="G302">
            <v>21</v>
          </cell>
          <cell r="I302">
            <v>0</v>
          </cell>
          <cell r="J302">
            <v>0</v>
          </cell>
          <cell r="L302">
            <v>0</v>
          </cell>
          <cell r="N302" t="str">
            <v/>
          </cell>
          <cell r="O302">
            <v>0</v>
          </cell>
        </row>
        <row r="303">
          <cell r="B303" t="str">
            <v/>
          </cell>
          <cell r="D303" t="str">
            <v/>
          </cell>
          <cell r="G303">
            <v>21</v>
          </cell>
          <cell r="I303">
            <v>0</v>
          </cell>
          <cell r="J303">
            <v>0</v>
          </cell>
          <cell r="L303">
            <v>0</v>
          </cell>
          <cell r="N303" t="str">
            <v/>
          </cell>
          <cell r="O303">
            <v>0</v>
          </cell>
        </row>
        <row r="304">
          <cell r="B304" t="str">
            <v/>
          </cell>
          <cell r="D304" t="str">
            <v/>
          </cell>
          <cell r="G304">
            <v>21</v>
          </cell>
          <cell r="I304">
            <v>0</v>
          </cell>
          <cell r="J304">
            <v>0</v>
          </cell>
          <cell r="L304">
            <v>0</v>
          </cell>
          <cell r="N304" t="str">
            <v/>
          </cell>
          <cell r="O304">
            <v>0</v>
          </cell>
        </row>
        <row r="305">
          <cell r="B305" t="str">
            <v/>
          </cell>
          <cell r="D305" t="str">
            <v/>
          </cell>
          <cell r="G305">
            <v>21</v>
          </cell>
          <cell r="I305">
            <v>0</v>
          </cell>
          <cell r="J305">
            <v>0</v>
          </cell>
          <cell r="L305">
            <v>0</v>
          </cell>
          <cell r="N305" t="str">
            <v/>
          </cell>
          <cell r="O305">
            <v>0</v>
          </cell>
        </row>
        <row r="306">
          <cell r="B306" t="str">
            <v/>
          </cell>
          <cell r="D306" t="str">
            <v/>
          </cell>
          <cell r="G306">
            <v>21</v>
          </cell>
          <cell r="I306">
            <v>0</v>
          </cell>
          <cell r="J306">
            <v>0</v>
          </cell>
          <cell r="L306">
            <v>0</v>
          </cell>
          <cell r="N306" t="str">
            <v/>
          </cell>
          <cell r="O306">
            <v>0</v>
          </cell>
        </row>
        <row r="307">
          <cell r="B307" t="str">
            <v/>
          </cell>
          <cell r="D307" t="str">
            <v/>
          </cell>
          <cell r="G307">
            <v>21</v>
          </cell>
          <cell r="I307">
            <v>0</v>
          </cell>
          <cell r="J307">
            <v>0</v>
          </cell>
          <cell r="L307">
            <v>0</v>
          </cell>
          <cell r="N307" t="str">
            <v/>
          </cell>
          <cell r="O307">
            <v>0</v>
          </cell>
        </row>
        <row r="308">
          <cell r="B308" t="str">
            <v/>
          </cell>
          <cell r="D308" t="str">
            <v/>
          </cell>
          <cell r="G308">
            <v>21</v>
          </cell>
          <cell r="I308">
            <v>0</v>
          </cell>
          <cell r="J308">
            <v>0</v>
          </cell>
          <cell r="L308">
            <v>0</v>
          </cell>
          <cell r="N308" t="str">
            <v/>
          </cell>
          <cell r="O308">
            <v>0</v>
          </cell>
        </row>
        <row r="309">
          <cell r="B309" t="str">
            <v/>
          </cell>
          <cell r="D309" t="str">
            <v/>
          </cell>
          <cell r="G309">
            <v>21</v>
          </cell>
          <cell r="I309">
            <v>0</v>
          </cell>
          <cell r="J309">
            <v>0</v>
          </cell>
          <cell r="L309">
            <v>0</v>
          </cell>
          <cell r="N309" t="str">
            <v/>
          </cell>
          <cell r="O309">
            <v>0</v>
          </cell>
        </row>
        <row r="310">
          <cell r="B310" t="str">
            <v/>
          </cell>
          <cell r="D310" t="str">
            <v/>
          </cell>
          <cell r="G310">
            <v>21</v>
          </cell>
          <cell r="I310">
            <v>0</v>
          </cell>
          <cell r="J310">
            <v>0</v>
          </cell>
          <cell r="L310">
            <v>0</v>
          </cell>
          <cell r="N310" t="str">
            <v/>
          </cell>
          <cell r="O310">
            <v>0</v>
          </cell>
        </row>
        <row r="311">
          <cell r="B311" t="str">
            <v/>
          </cell>
          <cell r="D311" t="str">
            <v/>
          </cell>
          <cell r="G311">
            <v>21</v>
          </cell>
          <cell r="I311">
            <v>0</v>
          </cell>
          <cell r="J311">
            <v>0</v>
          </cell>
          <cell r="L311">
            <v>0</v>
          </cell>
          <cell r="N311" t="str">
            <v/>
          </cell>
          <cell r="O311">
            <v>0</v>
          </cell>
        </row>
        <row r="312">
          <cell r="B312" t="str">
            <v/>
          </cell>
          <cell r="D312" t="str">
            <v/>
          </cell>
          <cell r="G312">
            <v>21</v>
          </cell>
          <cell r="I312">
            <v>0</v>
          </cell>
          <cell r="J312">
            <v>0</v>
          </cell>
          <cell r="L312">
            <v>0</v>
          </cell>
          <cell r="N312" t="str">
            <v/>
          </cell>
          <cell r="O312">
            <v>0</v>
          </cell>
        </row>
        <row r="313">
          <cell r="B313" t="str">
            <v/>
          </cell>
          <cell r="D313" t="str">
            <v/>
          </cell>
          <cell r="G313">
            <v>21</v>
          </cell>
          <cell r="I313">
            <v>0</v>
          </cell>
          <cell r="J313">
            <v>0</v>
          </cell>
          <cell r="L313">
            <v>0</v>
          </cell>
          <cell r="N313" t="str">
            <v/>
          </cell>
          <cell r="O313">
            <v>0</v>
          </cell>
        </row>
        <row r="314">
          <cell r="B314" t="str">
            <v/>
          </cell>
          <cell r="D314" t="str">
            <v/>
          </cell>
          <cell r="G314">
            <v>21</v>
          </cell>
          <cell r="I314">
            <v>0</v>
          </cell>
          <cell r="J314">
            <v>0</v>
          </cell>
          <cell r="L314">
            <v>0</v>
          </cell>
          <cell r="N314" t="str">
            <v/>
          </cell>
          <cell r="O314">
            <v>0</v>
          </cell>
        </row>
        <row r="315">
          <cell r="B315" t="str">
            <v/>
          </cell>
          <cell r="D315" t="str">
            <v/>
          </cell>
          <cell r="G315">
            <v>21</v>
          </cell>
          <cell r="I315">
            <v>0</v>
          </cell>
          <cell r="J315">
            <v>0</v>
          </cell>
          <cell r="L315">
            <v>0</v>
          </cell>
          <cell r="N315" t="str">
            <v/>
          </cell>
          <cell r="O315">
            <v>0</v>
          </cell>
        </row>
        <row r="316">
          <cell r="B316" t="str">
            <v/>
          </cell>
          <cell r="D316" t="str">
            <v/>
          </cell>
          <cell r="G316">
            <v>21</v>
          </cell>
          <cell r="I316">
            <v>0</v>
          </cell>
          <cell r="J316">
            <v>0</v>
          </cell>
          <cell r="L316">
            <v>0</v>
          </cell>
          <cell r="N316" t="str">
            <v/>
          </cell>
          <cell r="O316">
            <v>0</v>
          </cell>
        </row>
        <row r="317">
          <cell r="B317" t="str">
            <v/>
          </cell>
          <cell r="D317" t="str">
            <v/>
          </cell>
          <cell r="G317">
            <v>21</v>
          </cell>
          <cell r="I317">
            <v>0</v>
          </cell>
          <cell r="J317">
            <v>0</v>
          </cell>
          <cell r="L317">
            <v>0</v>
          </cell>
          <cell r="N317" t="str">
            <v/>
          </cell>
          <cell r="O317">
            <v>0</v>
          </cell>
        </row>
        <row r="318">
          <cell r="B318" t="str">
            <v/>
          </cell>
          <cell r="D318" t="str">
            <v/>
          </cell>
          <cell r="G318">
            <v>21</v>
          </cell>
          <cell r="I318">
            <v>0</v>
          </cell>
          <cell r="J318">
            <v>0</v>
          </cell>
          <cell r="L318">
            <v>0</v>
          </cell>
          <cell r="N318" t="str">
            <v/>
          </cell>
          <cell r="O318">
            <v>0</v>
          </cell>
        </row>
        <row r="319">
          <cell r="B319" t="str">
            <v/>
          </cell>
          <cell r="D319" t="str">
            <v/>
          </cell>
          <cell r="G319">
            <v>21</v>
          </cell>
          <cell r="I319">
            <v>0</v>
          </cell>
          <cell r="J319">
            <v>0</v>
          </cell>
          <cell r="L319">
            <v>0</v>
          </cell>
          <cell r="N319" t="str">
            <v/>
          </cell>
          <cell r="O319">
            <v>0</v>
          </cell>
        </row>
        <row r="320">
          <cell r="B320" t="str">
            <v/>
          </cell>
          <cell r="D320" t="str">
            <v/>
          </cell>
          <cell r="G320">
            <v>21</v>
          </cell>
          <cell r="I320">
            <v>0</v>
          </cell>
          <cell r="J320">
            <v>0</v>
          </cell>
          <cell r="L320">
            <v>0</v>
          </cell>
          <cell r="N320" t="str">
            <v/>
          </cell>
          <cell r="O320">
            <v>0</v>
          </cell>
        </row>
        <row r="321">
          <cell r="B321" t="str">
            <v/>
          </cell>
          <cell r="D321" t="str">
            <v/>
          </cell>
          <cell r="G321">
            <v>21</v>
          </cell>
          <cell r="I321">
            <v>0</v>
          </cell>
          <cell r="J321">
            <v>0</v>
          </cell>
          <cell r="L321">
            <v>0</v>
          </cell>
          <cell r="N321" t="str">
            <v/>
          </cell>
          <cell r="O321">
            <v>0</v>
          </cell>
        </row>
        <row r="322">
          <cell r="B322" t="str">
            <v/>
          </cell>
          <cell r="D322" t="str">
            <v/>
          </cell>
          <cell r="G322">
            <v>21</v>
          </cell>
          <cell r="I322">
            <v>0</v>
          </cell>
          <cell r="J322">
            <v>0</v>
          </cell>
          <cell r="L322">
            <v>0</v>
          </cell>
          <cell r="N322" t="str">
            <v/>
          </cell>
          <cell r="O322">
            <v>0</v>
          </cell>
        </row>
        <row r="323">
          <cell r="B323" t="str">
            <v/>
          </cell>
          <cell r="D323" t="str">
            <v/>
          </cell>
          <cell r="G323">
            <v>21</v>
          </cell>
          <cell r="I323">
            <v>0</v>
          </cell>
          <cell r="J323">
            <v>0</v>
          </cell>
          <cell r="L323">
            <v>0</v>
          </cell>
          <cell r="N323" t="str">
            <v/>
          </cell>
          <cell r="O323">
            <v>0</v>
          </cell>
        </row>
        <row r="324">
          <cell r="B324" t="str">
            <v/>
          </cell>
          <cell r="D324" t="str">
            <v/>
          </cell>
          <cell r="G324">
            <v>21</v>
          </cell>
          <cell r="I324">
            <v>0</v>
          </cell>
          <cell r="J324">
            <v>0</v>
          </cell>
          <cell r="L324">
            <v>0</v>
          </cell>
          <cell r="N324" t="str">
            <v/>
          </cell>
          <cell r="O324">
            <v>0</v>
          </cell>
        </row>
        <row r="325">
          <cell r="B325" t="str">
            <v/>
          </cell>
          <cell r="D325" t="str">
            <v/>
          </cell>
          <cell r="G325">
            <v>21</v>
          </cell>
          <cell r="I325">
            <v>0</v>
          </cell>
          <cell r="J325">
            <v>0</v>
          </cell>
          <cell r="L325">
            <v>0</v>
          </cell>
          <cell r="N325" t="str">
            <v/>
          </cell>
          <cell r="O325">
            <v>0</v>
          </cell>
        </row>
        <row r="326">
          <cell r="B326" t="str">
            <v/>
          </cell>
          <cell r="D326" t="str">
            <v/>
          </cell>
          <cell r="G326">
            <v>21</v>
          </cell>
          <cell r="I326">
            <v>0</v>
          </cell>
          <cell r="J326">
            <v>0</v>
          </cell>
          <cell r="L326">
            <v>0</v>
          </cell>
          <cell r="N326" t="str">
            <v/>
          </cell>
          <cell r="O326">
            <v>0</v>
          </cell>
        </row>
        <row r="327">
          <cell r="B327" t="str">
            <v/>
          </cell>
          <cell r="D327" t="str">
            <v/>
          </cell>
          <cell r="G327">
            <v>21</v>
          </cell>
          <cell r="I327">
            <v>0</v>
          </cell>
          <cell r="J327">
            <v>0</v>
          </cell>
          <cell r="L327">
            <v>0</v>
          </cell>
          <cell r="N327" t="str">
            <v/>
          </cell>
          <cell r="O327">
            <v>0</v>
          </cell>
        </row>
        <row r="328">
          <cell r="B328" t="str">
            <v/>
          </cell>
          <cell r="D328" t="str">
            <v/>
          </cell>
          <cell r="G328">
            <v>21</v>
          </cell>
          <cell r="I328">
            <v>0</v>
          </cell>
          <cell r="J328">
            <v>0</v>
          </cell>
          <cell r="L328">
            <v>0</v>
          </cell>
          <cell r="N328" t="str">
            <v/>
          </cell>
          <cell r="O328">
            <v>0</v>
          </cell>
        </row>
        <row r="329">
          <cell r="B329" t="str">
            <v/>
          </cell>
          <cell r="D329" t="str">
            <v/>
          </cell>
          <cell r="G329">
            <v>21</v>
          </cell>
          <cell r="I329">
            <v>0</v>
          </cell>
          <cell r="J329">
            <v>0</v>
          </cell>
          <cell r="L329">
            <v>0</v>
          </cell>
          <cell r="N329" t="str">
            <v/>
          </cell>
          <cell r="O329">
            <v>0</v>
          </cell>
        </row>
        <row r="330">
          <cell r="B330" t="str">
            <v/>
          </cell>
          <cell r="D330" t="str">
            <v/>
          </cell>
          <cell r="G330">
            <v>21</v>
          </cell>
          <cell r="I330">
            <v>0</v>
          </cell>
          <cell r="J330">
            <v>0</v>
          </cell>
          <cell r="L330">
            <v>0</v>
          </cell>
          <cell r="N330" t="str">
            <v/>
          </cell>
          <cell r="O330">
            <v>0</v>
          </cell>
        </row>
        <row r="331">
          <cell r="B331" t="str">
            <v/>
          </cell>
          <cell r="D331" t="str">
            <v/>
          </cell>
          <cell r="G331">
            <v>21</v>
          </cell>
          <cell r="I331">
            <v>0</v>
          </cell>
          <cell r="J331">
            <v>0</v>
          </cell>
          <cell r="L331">
            <v>0</v>
          </cell>
          <cell r="N331" t="str">
            <v/>
          </cell>
          <cell r="O331">
            <v>0</v>
          </cell>
        </row>
        <row r="332">
          <cell r="B332" t="str">
            <v/>
          </cell>
          <cell r="D332" t="str">
            <v/>
          </cell>
          <cell r="G332">
            <v>21</v>
          </cell>
          <cell r="I332">
            <v>0</v>
          </cell>
          <cell r="J332">
            <v>0</v>
          </cell>
          <cell r="L332">
            <v>0</v>
          </cell>
          <cell r="N332" t="str">
            <v/>
          </cell>
          <cell r="O332">
            <v>0</v>
          </cell>
        </row>
        <row r="333">
          <cell r="B333" t="str">
            <v/>
          </cell>
          <cell r="D333" t="str">
            <v/>
          </cell>
          <cell r="G333">
            <v>21</v>
          </cell>
          <cell r="I333">
            <v>0</v>
          </cell>
          <cell r="J333">
            <v>0</v>
          </cell>
          <cell r="L333">
            <v>0</v>
          </cell>
          <cell r="N333" t="str">
            <v/>
          </cell>
          <cell r="O333">
            <v>0</v>
          </cell>
        </row>
        <row r="334">
          <cell r="B334" t="str">
            <v/>
          </cell>
          <cell r="D334" t="str">
            <v/>
          </cell>
          <cell r="G334">
            <v>21</v>
          </cell>
          <cell r="I334">
            <v>0</v>
          </cell>
          <cell r="J334">
            <v>0</v>
          </cell>
          <cell r="L334">
            <v>0</v>
          </cell>
          <cell r="N334" t="str">
            <v/>
          </cell>
          <cell r="O334">
            <v>0</v>
          </cell>
        </row>
        <row r="335">
          <cell r="B335" t="str">
            <v/>
          </cell>
          <cell r="D335" t="str">
            <v/>
          </cell>
          <cell r="G335">
            <v>21</v>
          </cell>
          <cell r="I335">
            <v>0</v>
          </cell>
          <cell r="J335">
            <v>0</v>
          </cell>
          <cell r="L335">
            <v>0</v>
          </cell>
          <cell r="N335" t="str">
            <v/>
          </cell>
          <cell r="O335">
            <v>0</v>
          </cell>
        </row>
        <row r="336">
          <cell r="B336" t="str">
            <v/>
          </cell>
          <cell r="D336" t="str">
            <v/>
          </cell>
          <cell r="G336">
            <v>21</v>
          </cell>
          <cell r="I336">
            <v>0</v>
          </cell>
          <cell r="J336">
            <v>0</v>
          </cell>
          <cell r="L336">
            <v>0</v>
          </cell>
          <cell r="N336" t="str">
            <v/>
          </cell>
          <cell r="O336">
            <v>0</v>
          </cell>
        </row>
        <row r="337">
          <cell r="B337" t="str">
            <v/>
          </cell>
          <cell r="D337" t="str">
            <v/>
          </cell>
          <cell r="G337">
            <v>21</v>
          </cell>
          <cell r="I337">
            <v>0</v>
          </cell>
          <cell r="J337">
            <v>0</v>
          </cell>
          <cell r="L337">
            <v>0</v>
          </cell>
          <cell r="N337" t="str">
            <v/>
          </cell>
          <cell r="O337">
            <v>0</v>
          </cell>
        </row>
        <row r="338">
          <cell r="B338" t="str">
            <v/>
          </cell>
          <cell r="D338" t="str">
            <v/>
          </cell>
          <cell r="G338">
            <v>21</v>
          </cell>
          <cell r="I338">
            <v>0</v>
          </cell>
          <cell r="J338">
            <v>0</v>
          </cell>
          <cell r="L338">
            <v>0</v>
          </cell>
          <cell r="N338" t="str">
            <v/>
          </cell>
          <cell r="O338">
            <v>0</v>
          </cell>
        </row>
        <row r="339">
          <cell r="B339" t="str">
            <v/>
          </cell>
          <cell r="D339" t="str">
            <v/>
          </cell>
          <cell r="G339">
            <v>21</v>
          </cell>
          <cell r="I339">
            <v>0</v>
          </cell>
          <cell r="J339">
            <v>0</v>
          </cell>
          <cell r="L339">
            <v>0</v>
          </cell>
          <cell r="N339" t="str">
            <v/>
          </cell>
          <cell r="O339">
            <v>0</v>
          </cell>
        </row>
        <row r="340">
          <cell r="B340" t="str">
            <v/>
          </cell>
          <cell r="D340" t="str">
            <v/>
          </cell>
          <cell r="G340">
            <v>21</v>
          </cell>
          <cell r="I340">
            <v>0</v>
          </cell>
          <cell r="J340">
            <v>0</v>
          </cell>
          <cell r="L340">
            <v>0</v>
          </cell>
          <cell r="N340" t="str">
            <v/>
          </cell>
          <cell r="O340">
            <v>0</v>
          </cell>
        </row>
        <row r="341">
          <cell r="B341" t="str">
            <v/>
          </cell>
          <cell r="D341" t="str">
            <v/>
          </cell>
          <cell r="G341">
            <v>21</v>
          </cell>
          <cell r="I341">
            <v>0</v>
          </cell>
          <cell r="J341">
            <v>0</v>
          </cell>
          <cell r="L341">
            <v>0</v>
          </cell>
          <cell r="N341" t="str">
            <v/>
          </cell>
          <cell r="O341">
            <v>0</v>
          </cell>
        </row>
        <row r="342">
          <cell r="B342" t="str">
            <v/>
          </cell>
          <cell r="D342" t="str">
            <v/>
          </cell>
          <cell r="G342">
            <v>21</v>
          </cell>
          <cell r="I342">
            <v>0</v>
          </cell>
          <cell r="J342">
            <v>0</v>
          </cell>
          <cell r="L342">
            <v>0</v>
          </cell>
          <cell r="N342" t="str">
            <v/>
          </cell>
          <cell r="O342">
            <v>0</v>
          </cell>
        </row>
        <row r="343">
          <cell r="B343" t="str">
            <v/>
          </cell>
          <cell r="D343" t="str">
            <v/>
          </cell>
          <cell r="G343">
            <v>21</v>
          </cell>
          <cell r="I343">
            <v>0</v>
          </cell>
          <cell r="J343">
            <v>0</v>
          </cell>
          <cell r="L343">
            <v>0</v>
          </cell>
          <cell r="N343" t="str">
            <v/>
          </cell>
          <cell r="O343">
            <v>0</v>
          </cell>
        </row>
        <row r="344">
          <cell r="B344" t="str">
            <v/>
          </cell>
          <cell r="D344" t="str">
            <v/>
          </cell>
          <cell r="G344">
            <v>21</v>
          </cell>
          <cell r="I344">
            <v>0</v>
          </cell>
          <cell r="J344">
            <v>0</v>
          </cell>
          <cell r="L344">
            <v>0</v>
          </cell>
          <cell r="N344" t="str">
            <v/>
          </cell>
          <cell r="O344">
            <v>0</v>
          </cell>
        </row>
        <row r="345">
          <cell r="B345" t="str">
            <v/>
          </cell>
          <cell r="D345" t="str">
            <v/>
          </cell>
          <cell r="G345">
            <v>21</v>
          </cell>
          <cell r="I345">
            <v>0</v>
          </cell>
          <cell r="J345">
            <v>0</v>
          </cell>
          <cell r="L345">
            <v>0</v>
          </cell>
          <cell r="N345" t="str">
            <v/>
          </cell>
          <cell r="O345">
            <v>0</v>
          </cell>
        </row>
        <row r="346">
          <cell r="B346" t="str">
            <v/>
          </cell>
          <cell r="D346" t="str">
            <v/>
          </cell>
          <cell r="G346">
            <v>21</v>
          </cell>
          <cell r="I346">
            <v>0</v>
          </cell>
          <cell r="J346">
            <v>0</v>
          </cell>
          <cell r="L346">
            <v>0</v>
          </cell>
          <cell r="N346" t="str">
            <v/>
          </cell>
          <cell r="O346">
            <v>0</v>
          </cell>
        </row>
        <row r="347">
          <cell r="B347" t="str">
            <v/>
          </cell>
          <cell r="D347" t="str">
            <v/>
          </cell>
          <cell r="G347">
            <v>21</v>
          </cell>
          <cell r="I347">
            <v>0</v>
          </cell>
          <cell r="J347">
            <v>0</v>
          </cell>
          <cell r="L347">
            <v>0</v>
          </cell>
          <cell r="N347" t="str">
            <v/>
          </cell>
          <cell r="O347">
            <v>0</v>
          </cell>
        </row>
        <row r="348">
          <cell r="B348" t="str">
            <v/>
          </cell>
          <cell r="D348" t="str">
            <v/>
          </cell>
          <cell r="G348">
            <v>21</v>
          </cell>
          <cell r="I348">
            <v>0</v>
          </cell>
          <cell r="J348">
            <v>0</v>
          </cell>
          <cell r="L348">
            <v>0</v>
          </cell>
          <cell r="N348" t="str">
            <v/>
          </cell>
          <cell r="O348">
            <v>0</v>
          </cell>
        </row>
        <row r="349">
          <cell r="B349" t="str">
            <v/>
          </cell>
          <cell r="D349" t="str">
            <v/>
          </cell>
          <cell r="G349">
            <v>21</v>
          </cell>
          <cell r="I349">
            <v>0</v>
          </cell>
          <cell r="J349">
            <v>0</v>
          </cell>
          <cell r="L349">
            <v>0</v>
          </cell>
          <cell r="N349" t="str">
            <v/>
          </cell>
          <cell r="O349">
            <v>0</v>
          </cell>
        </row>
        <row r="350">
          <cell r="B350" t="str">
            <v/>
          </cell>
          <cell r="D350" t="str">
            <v/>
          </cell>
          <cell r="G350">
            <v>21</v>
          </cell>
          <cell r="I350">
            <v>0</v>
          </cell>
          <cell r="J350">
            <v>0</v>
          </cell>
          <cell r="L350">
            <v>0</v>
          </cell>
          <cell r="N350" t="str">
            <v/>
          </cell>
          <cell r="O350">
            <v>0</v>
          </cell>
        </row>
        <row r="351">
          <cell r="B351" t="str">
            <v/>
          </cell>
          <cell r="D351" t="str">
            <v/>
          </cell>
          <cell r="G351">
            <v>21</v>
          </cell>
          <cell r="I351">
            <v>0</v>
          </cell>
          <cell r="J351">
            <v>0</v>
          </cell>
          <cell r="L351">
            <v>0</v>
          </cell>
          <cell r="N351" t="str">
            <v/>
          </cell>
          <cell r="O351">
            <v>0</v>
          </cell>
        </row>
        <row r="352">
          <cell r="B352" t="str">
            <v/>
          </cell>
          <cell r="D352" t="str">
            <v/>
          </cell>
          <cell r="G352">
            <v>21</v>
          </cell>
          <cell r="I352">
            <v>0</v>
          </cell>
          <cell r="J352">
            <v>0</v>
          </cell>
          <cell r="L352">
            <v>0</v>
          </cell>
          <cell r="N352" t="str">
            <v/>
          </cell>
          <cell r="O352">
            <v>0</v>
          </cell>
        </row>
        <row r="353">
          <cell r="B353" t="str">
            <v/>
          </cell>
          <cell r="D353" t="str">
            <v/>
          </cell>
          <cell r="G353">
            <v>21</v>
          </cell>
          <cell r="I353">
            <v>0</v>
          </cell>
          <cell r="J353">
            <v>0</v>
          </cell>
          <cell r="L353">
            <v>0</v>
          </cell>
          <cell r="N353" t="str">
            <v/>
          </cell>
          <cell r="O353">
            <v>0</v>
          </cell>
        </row>
        <row r="354">
          <cell r="B354" t="str">
            <v/>
          </cell>
          <cell r="D354" t="str">
            <v/>
          </cell>
          <cell r="G354">
            <v>21</v>
          </cell>
          <cell r="I354">
            <v>0</v>
          </cell>
          <cell r="J354">
            <v>0</v>
          </cell>
          <cell r="L354">
            <v>0</v>
          </cell>
          <cell r="N354" t="str">
            <v/>
          </cell>
          <cell r="O354">
            <v>0</v>
          </cell>
        </row>
        <row r="355">
          <cell r="B355" t="str">
            <v/>
          </cell>
          <cell r="D355" t="str">
            <v/>
          </cell>
          <cell r="G355">
            <v>21</v>
          </cell>
          <cell r="I355">
            <v>0</v>
          </cell>
          <cell r="J355">
            <v>0</v>
          </cell>
          <cell r="L355">
            <v>0</v>
          </cell>
          <cell r="N355" t="str">
            <v/>
          </cell>
          <cell r="O355">
            <v>0</v>
          </cell>
        </row>
        <row r="356">
          <cell r="B356" t="str">
            <v/>
          </cell>
          <cell r="D356" t="str">
            <v/>
          </cell>
          <cell r="G356">
            <v>21</v>
          </cell>
          <cell r="I356">
            <v>0</v>
          </cell>
          <cell r="J356">
            <v>0</v>
          </cell>
          <cell r="L356">
            <v>0</v>
          </cell>
          <cell r="N356" t="str">
            <v/>
          </cell>
          <cell r="O356">
            <v>0</v>
          </cell>
        </row>
        <row r="357">
          <cell r="B357" t="str">
            <v/>
          </cell>
          <cell r="D357" t="str">
            <v/>
          </cell>
          <cell r="G357">
            <v>21</v>
          </cell>
          <cell r="I357">
            <v>0</v>
          </cell>
          <cell r="J357">
            <v>0</v>
          </cell>
          <cell r="L357">
            <v>0</v>
          </cell>
          <cell r="N357" t="str">
            <v/>
          </cell>
          <cell r="O357">
            <v>0</v>
          </cell>
        </row>
        <row r="358">
          <cell r="B358" t="str">
            <v/>
          </cell>
          <cell r="D358" t="str">
            <v/>
          </cell>
          <cell r="G358">
            <v>21</v>
          </cell>
          <cell r="I358">
            <v>0</v>
          </cell>
          <cell r="J358">
            <v>0</v>
          </cell>
          <cell r="L358">
            <v>0</v>
          </cell>
          <cell r="N358" t="str">
            <v/>
          </cell>
          <cell r="O358">
            <v>0</v>
          </cell>
        </row>
        <row r="359">
          <cell r="B359" t="str">
            <v/>
          </cell>
          <cell r="D359" t="str">
            <v/>
          </cell>
          <cell r="G359">
            <v>21</v>
          </cell>
          <cell r="I359">
            <v>0</v>
          </cell>
          <cell r="J359">
            <v>0</v>
          </cell>
          <cell r="L359">
            <v>0</v>
          </cell>
          <cell r="N359" t="str">
            <v/>
          </cell>
          <cell r="O359">
            <v>0</v>
          </cell>
        </row>
        <row r="360">
          <cell r="B360" t="str">
            <v/>
          </cell>
          <cell r="D360" t="str">
            <v/>
          </cell>
          <cell r="G360">
            <v>21</v>
          </cell>
          <cell r="I360">
            <v>0</v>
          </cell>
          <cell r="J360">
            <v>0</v>
          </cell>
          <cell r="L360">
            <v>0</v>
          </cell>
          <cell r="N360" t="str">
            <v/>
          </cell>
          <cell r="O360">
            <v>0</v>
          </cell>
        </row>
        <row r="361">
          <cell r="B361" t="str">
            <v/>
          </cell>
          <cell r="D361" t="str">
            <v/>
          </cell>
          <cell r="G361">
            <v>21</v>
          </cell>
          <cell r="I361">
            <v>0</v>
          </cell>
          <cell r="J361">
            <v>0</v>
          </cell>
          <cell r="L361">
            <v>0</v>
          </cell>
          <cell r="N361" t="str">
            <v/>
          </cell>
          <cell r="O361">
            <v>0</v>
          </cell>
        </row>
        <row r="362">
          <cell r="B362" t="str">
            <v/>
          </cell>
          <cell r="D362" t="str">
            <v/>
          </cell>
          <cell r="G362">
            <v>21</v>
          </cell>
          <cell r="I362">
            <v>0</v>
          </cell>
          <cell r="J362">
            <v>0</v>
          </cell>
          <cell r="L362">
            <v>0</v>
          </cell>
          <cell r="N362" t="str">
            <v/>
          </cell>
          <cell r="O362">
            <v>0</v>
          </cell>
        </row>
        <row r="363">
          <cell r="B363" t="str">
            <v/>
          </cell>
          <cell r="D363" t="str">
            <v/>
          </cell>
          <cell r="G363">
            <v>21</v>
          </cell>
          <cell r="I363">
            <v>0</v>
          </cell>
          <cell r="J363">
            <v>0</v>
          </cell>
          <cell r="L363">
            <v>0</v>
          </cell>
          <cell r="N363" t="str">
            <v/>
          </cell>
          <cell r="O363">
            <v>0</v>
          </cell>
        </row>
        <row r="364">
          <cell r="B364" t="str">
            <v/>
          </cell>
          <cell r="D364" t="str">
            <v/>
          </cell>
          <cell r="G364">
            <v>21</v>
          </cell>
          <cell r="I364">
            <v>0</v>
          </cell>
          <cell r="J364">
            <v>0</v>
          </cell>
          <cell r="L364">
            <v>0</v>
          </cell>
          <cell r="N364" t="str">
            <v/>
          </cell>
          <cell r="O364">
            <v>0</v>
          </cell>
        </row>
        <row r="365">
          <cell r="B365" t="str">
            <v/>
          </cell>
          <cell r="D365" t="str">
            <v/>
          </cell>
          <cell r="G365">
            <v>21</v>
          </cell>
          <cell r="I365">
            <v>0</v>
          </cell>
          <cell r="J365">
            <v>0</v>
          </cell>
          <cell r="L365">
            <v>0</v>
          </cell>
          <cell r="N365" t="str">
            <v/>
          </cell>
          <cell r="O365">
            <v>0</v>
          </cell>
        </row>
        <row r="366">
          <cell r="B366" t="str">
            <v/>
          </cell>
          <cell r="D366" t="str">
            <v/>
          </cell>
          <cell r="G366">
            <v>21</v>
          </cell>
          <cell r="I366">
            <v>0</v>
          </cell>
          <cell r="J366">
            <v>0</v>
          </cell>
          <cell r="L366">
            <v>0</v>
          </cell>
          <cell r="N366" t="str">
            <v/>
          </cell>
          <cell r="O366">
            <v>0</v>
          </cell>
        </row>
        <row r="367">
          <cell r="B367" t="str">
            <v/>
          </cell>
          <cell r="D367" t="str">
            <v/>
          </cell>
          <cell r="G367">
            <v>21</v>
          </cell>
          <cell r="I367">
            <v>0</v>
          </cell>
          <cell r="J367">
            <v>0</v>
          </cell>
          <cell r="L367">
            <v>0</v>
          </cell>
          <cell r="N367" t="str">
            <v/>
          </cell>
          <cell r="O367">
            <v>0</v>
          </cell>
        </row>
        <row r="368">
          <cell r="B368" t="str">
            <v/>
          </cell>
          <cell r="D368" t="str">
            <v/>
          </cell>
          <cell r="G368">
            <v>21</v>
          </cell>
          <cell r="I368">
            <v>0</v>
          </cell>
          <cell r="J368">
            <v>0</v>
          </cell>
          <cell r="L368">
            <v>0</v>
          </cell>
          <cell r="N368" t="str">
            <v/>
          </cell>
          <cell r="O368">
            <v>0</v>
          </cell>
        </row>
        <row r="369">
          <cell r="B369" t="str">
            <v/>
          </cell>
          <cell r="D369" t="str">
            <v/>
          </cell>
          <cell r="G369">
            <v>21</v>
          </cell>
          <cell r="I369">
            <v>0</v>
          </cell>
          <cell r="J369">
            <v>0</v>
          </cell>
          <cell r="L369">
            <v>0</v>
          </cell>
          <cell r="N369" t="str">
            <v/>
          </cell>
          <cell r="O369">
            <v>0</v>
          </cell>
        </row>
        <row r="370">
          <cell r="B370" t="str">
            <v/>
          </cell>
          <cell r="D370" t="str">
            <v/>
          </cell>
          <cell r="G370">
            <v>21</v>
          </cell>
          <cell r="I370">
            <v>0</v>
          </cell>
          <cell r="J370">
            <v>0</v>
          </cell>
          <cell r="L370">
            <v>0</v>
          </cell>
          <cell r="N370" t="str">
            <v/>
          </cell>
          <cell r="O370">
            <v>0</v>
          </cell>
        </row>
        <row r="371">
          <cell r="B371" t="str">
            <v/>
          </cell>
          <cell r="D371" t="str">
            <v/>
          </cell>
          <cell r="G371">
            <v>21</v>
          </cell>
          <cell r="I371">
            <v>0</v>
          </cell>
          <cell r="J371">
            <v>0</v>
          </cell>
          <cell r="L371">
            <v>0</v>
          </cell>
          <cell r="N371" t="str">
            <v/>
          </cell>
          <cell r="O371">
            <v>0</v>
          </cell>
        </row>
        <row r="372">
          <cell r="B372" t="str">
            <v/>
          </cell>
          <cell r="D372" t="str">
            <v/>
          </cell>
          <cell r="G372">
            <v>21</v>
          </cell>
          <cell r="I372">
            <v>0</v>
          </cell>
          <cell r="J372">
            <v>0</v>
          </cell>
          <cell r="L372">
            <v>0</v>
          </cell>
          <cell r="N372" t="str">
            <v/>
          </cell>
          <cell r="O372">
            <v>0</v>
          </cell>
        </row>
        <row r="373">
          <cell r="B373" t="str">
            <v/>
          </cell>
          <cell r="D373" t="str">
            <v/>
          </cell>
          <cell r="G373">
            <v>21</v>
          </cell>
          <cell r="I373">
            <v>0</v>
          </cell>
          <cell r="J373">
            <v>0</v>
          </cell>
          <cell r="L373">
            <v>0</v>
          </cell>
          <cell r="N373" t="str">
            <v/>
          </cell>
          <cell r="O373">
            <v>0</v>
          </cell>
        </row>
        <row r="374">
          <cell r="B374" t="str">
            <v/>
          </cell>
          <cell r="D374" t="str">
            <v/>
          </cell>
          <cell r="G374">
            <v>21</v>
          </cell>
          <cell r="I374">
            <v>0</v>
          </cell>
          <cell r="J374">
            <v>0</v>
          </cell>
          <cell r="L374">
            <v>0</v>
          </cell>
          <cell r="N374" t="str">
            <v/>
          </cell>
          <cell r="O374">
            <v>0</v>
          </cell>
        </row>
        <row r="375">
          <cell r="B375" t="str">
            <v/>
          </cell>
          <cell r="D375" t="str">
            <v/>
          </cell>
          <cell r="G375">
            <v>21</v>
          </cell>
          <cell r="I375">
            <v>0</v>
          </cell>
          <cell r="J375">
            <v>0</v>
          </cell>
          <cell r="L375">
            <v>0</v>
          </cell>
          <cell r="N375" t="str">
            <v/>
          </cell>
          <cell r="O375">
            <v>0</v>
          </cell>
        </row>
        <row r="376">
          <cell r="B376" t="str">
            <v/>
          </cell>
          <cell r="D376" t="str">
            <v/>
          </cell>
          <cell r="G376">
            <v>21</v>
          </cell>
          <cell r="I376">
            <v>0</v>
          </cell>
          <cell r="J376">
            <v>0</v>
          </cell>
          <cell r="L376">
            <v>0</v>
          </cell>
          <cell r="N376" t="str">
            <v/>
          </cell>
          <cell r="O376">
            <v>0</v>
          </cell>
        </row>
        <row r="377">
          <cell r="B377" t="str">
            <v/>
          </cell>
          <cell r="D377" t="str">
            <v/>
          </cell>
          <cell r="G377">
            <v>21</v>
          </cell>
          <cell r="I377">
            <v>0</v>
          </cell>
          <cell r="J377">
            <v>0</v>
          </cell>
          <cell r="L377">
            <v>0</v>
          </cell>
          <cell r="N377" t="str">
            <v/>
          </cell>
          <cell r="O377">
            <v>0</v>
          </cell>
        </row>
        <row r="378">
          <cell r="B378" t="str">
            <v/>
          </cell>
          <cell r="D378" t="str">
            <v/>
          </cell>
          <cell r="G378">
            <v>21</v>
          </cell>
          <cell r="I378">
            <v>0</v>
          </cell>
          <cell r="J378">
            <v>0</v>
          </cell>
          <cell r="L378">
            <v>0</v>
          </cell>
          <cell r="N378" t="str">
            <v/>
          </cell>
          <cell r="O378">
            <v>0</v>
          </cell>
        </row>
        <row r="379">
          <cell r="B379" t="str">
            <v/>
          </cell>
          <cell r="D379" t="str">
            <v/>
          </cell>
          <cell r="G379">
            <v>21</v>
          </cell>
          <cell r="I379">
            <v>0</v>
          </cell>
          <cell r="J379">
            <v>0</v>
          </cell>
          <cell r="L379">
            <v>0</v>
          </cell>
          <cell r="N379" t="str">
            <v/>
          </cell>
          <cell r="O379">
            <v>0</v>
          </cell>
        </row>
        <row r="380">
          <cell r="B380" t="str">
            <v/>
          </cell>
          <cell r="D380" t="str">
            <v/>
          </cell>
          <cell r="G380">
            <v>21</v>
          </cell>
          <cell r="I380">
            <v>0</v>
          </cell>
          <cell r="J380">
            <v>0</v>
          </cell>
          <cell r="L380">
            <v>0</v>
          </cell>
          <cell r="N380" t="str">
            <v/>
          </cell>
          <cell r="O380">
            <v>0</v>
          </cell>
        </row>
        <row r="381">
          <cell r="B381" t="str">
            <v/>
          </cell>
          <cell r="D381" t="str">
            <v/>
          </cell>
          <cell r="G381">
            <v>21</v>
          </cell>
          <cell r="I381">
            <v>0</v>
          </cell>
          <cell r="J381">
            <v>0</v>
          </cell>
          <cell r="L381">
            <v>0</v>
          </cell>
          <cell r="N381" t="str">
            <v/>
          </cell>
          <cell r="O381">
            <v>0</v>
          </cell>
        </row>
        <row r="382">
          <cell r="B382" t="str">
            <v/>
          </cell>
          <cell r="D382" t="str">
            <v/>
          </cell>
          <cell r="G382">
            <v>21</v>
          </cell>
          <cell r="I382">
            <v>0</v>
          </cell>
          <cell r="J382">
            <v>0</v>
          </cell>
          <cell r="L382">
            <v>0</v>
          </cell>
          <cell r="N382" t="str">
            <v/>
          </cell>
          <cell r="O382">
            <v>0</v>
          </cell>
        </row>
        <row r="383">
          <cell r="B383" t="str">
            <v/>
          </cell>
          <cell r="D383" t="str">
            <v/>
          </cell>
          <cell r="G383">
            <v>21</v>
          </cell>
          <cell r="I383">
            <v>0</v>
          </cell>
          <cell r="J383">
            <v>0</v>
          </cell>
          <cell r="L383">
            <v>0</v>
          </cell>
          <cell r="N383" t="str">
            <v/>
          </cell>
          <cell r="O383">
            <v>0</v>
          </cell>
        </row>
        <row r="384">
          <cell r="B384" t="str">
            <v/>
          </cell>
          <cell r="D384" t="str">
            <v/>
          </cell>
          <cell r="G384">
            <v>21</v>
          </cell>
          <cell r="I384">
            <v>0</v>
          </cell>
          <cell r="J384">
            <v>0</v>
          </cell>
          <cell r="L384">
            <v>0</v>
          </cell>
          <cell r="N384" t="str">
            <v/>
          </cell>
          <cell r="O384">
            <v>0</v>
          </cell>
        </row>
        <row r="385">
          <cell r="B385" t="str">
            <v/>
          </cell>
          <cell r="D385" t="str">
            <v/>
          </cell>
          <cell r="G385">
            <v>21</v>
          </cell>
          <cell r="I385">
            <v>0</v>
          </cell>
          <cell r="J385">
            <v>0</v>
          </cell>
          <cell r="L385">
            <v>0</v>
          </cell>
          <cell r="N385" t="str">
            <v/>
          </cell>
          <cell r="O385">
            <v>0</v>
          </cell>
        </row>
        <row r="386">
          <cell r="B386" t="str">
            <v/>
          </cell>
          <cell r="D386" t="str">
            <v/>
          </cell>
          <cell r="G386">
            <v>21</v>
          </cell>
          <cell r="I386">
            <v>0</v>
          </cell>
          <cell r="J386">
            <v>0</v>
          </cell>
          <cell r="L386">
            <v>0</v>
          </cell>
          <cell r="N386" t="str">
            <v/>
          </cell>
          <cell r="O386">
            <v>0</v>
          </cell>
        </row>
        <row r="387">
          <cell r="B387" t="str">
            <v/>
          </cell>
          <cell r="D387" t="str">
            <v/>
          </cell>
          <cell r="G387">
            <v>21</v>
          </cell>
          <cell r="I387">
            <v>0</v>
          </cell>
          <cell r="J387">
            <v>0</v>
          </cell>
          <cell r="L387">
            <v>0</v>
          </cell>
          <cell r="N387" t="str">
            <v/>
          </cell>
          <cell r="O387">
            <v>0</v>
          </cell>
        </row>
        <row r="388">
          <cell r="B388" t="str">
            <v/>
          </cell>
          <cell r="D388" t="str">
            <v/>
          </cell>
          <cell r="G388">
            <v>21</v>
          </cell>
          <cell r="I388">
            <v>0</v>
          </cell>
          <cell r="J388">
            <v>0</v>
          </cell>
          <cell r="L388">
            <v>0</v>
          </cell>
          <cell r="N388" t="str">
            <v/>
          </cell>
          <cell r="O388">
            <v>0</v>
          </cell>
        </row>
        <row r="389">
          <cell r="B389" t="str">
            <v/>
          </cell>
          <cell r="D389" t="str">
            <v/>
          </cell>
          <cell r="G389">
            <v>21</v>
          </cell>
          <cell r="I389">
            <v>0</v>
          </cell>
          <cell r="J389">
            <v>0</v>
          </cell>
          <cell r="L389">
            <v>0</v>
          </cell>
          <cell r="N389" t="str">
            <v/>
          </cell>
          <cell r="O389">
            <v>0</v>
          </cell>
        </row>
        <row r="390">
          <cell r="B390" t="str">
            <v/>
          </cell>
          <cell r="D390" t="str">
            <v/>
          </cell>
          <cell r="G390">
            <v>21</v>
          </cell>
          <cell r="I390">
            <v>0</v>
          </cell>
          <cell r="J390">
            <v>0</v>
          </cell>
          <cell r="L390">
            <v>0</v>
          </cell>
          <cell r="N390" t="str">
            <v/>
          </cell>
          <cell r="O390">
            <v>0</v>
          </cell>
        </row>
        <row r="391">
          <cell r="B391" t="str">
            <v/>
          </cell>
          <cell r="D391" t="str">
            <v/>
          </cell>
          <cell r="G391">
            <v>21</v>
          </cell>
          <cell r="I391">
            <v>0</v>
          </cell>
          <cell r="J391">
            <v>0</v>
          </cell>
          <cell r="L391">
            <v>0</v>
          </cell>
          <cell r="N391" t="str">
            <v/>
          </cell>
          <cell r="O391">
            <v>0</v>
          </cell>
        </row>
        <row r="392">
          <cell r="B392" t="str">
            <v/>
          </cell>
          <cell r="D392" t="str">
            <v/>
          </cell>
          <cell r="G392">
            <v>21</v>
          </cell>
          <cell r="I392">
            <v>0</v>
          </cell>
          <cell r="J392">
            <v>0</v>
          </cell>
          <cell r="L392">
            <v>0</v>
          </cell>
          <cell r="N392" t="str">
            <v/>
          </cell>
          <cell r="O392">
            <v>0</v>
          </cell>
        </row>
        <row r="393">
          <cell r="B393" t="str">
            <v/>
          </cell>
          <cell r="D393" t="str">
            <v/>
          </cell>
          <cell r="G393">
            <v>21</v>
          </cell>
          <cell r="I393">
            <v>0</v>
          </cell>
          <cell r="J393">
            <v>0</v>
          </cell>
          <cell r="L393">
            <v>0</v>
          </cell>
          <cell r="N393" t="str">
            <v/>
          </cell>
          <cell r="O393">
            <v>0</v>
          </cell>
        </row>
        <row r="394">
          <cell r="B394" t="str">
            <v/>
          </cell>
          <cell r="D394" t="str">
            <v/>
          </cell>
          <cell r="G394">
            <v>21</v>
          </cell>
          <cell r="I394">
            <v>0</v>
          </cell>
          <cell r="J394">
            <v>0</v>
          </cell>
          <cell r="L394">
            <v>0</v>
          </cell>
          <cell r="N394" t="str">
            <v/>
          </cell>
          <cell r="O394">
            <v>0</v>
          </cell>
        </row>
        <row r="395">
          <cell r="B395" t="str">
            <v/>
          </cell>
          <cell r="D395" t="str">
            <v/>
          </cell>
          <cell r="G395">
            <v>21</v>
          </cell>
          <cell r="I395">
            <v>0</v>
          </cell>
          <cell r="J395">
            <v>0</v>
          </cell>
          <cell r="L395">
            <v>0</v>
          </cell>
          <cell r="N395" t="str">
            <v/>
          </cell>
          <cell r="O395">
            <v>0</v>
          </cell>
        </row>
        <row r="396">
          <cell r="B396" t="str">
            <v/>
          </cell>
          <cell r="D396" t="str">
            <v/>
          </cell>
          <cell r="G396">
            <v>21</v>
          </cell>
          <cell r="I396">
            <v>0</v>
          </cell>
          <cell r="J396">
            <v>0</v>
          </cell>
          <cell r="L396">
            <v>0</v>
          </cell>
          <cell r="N396" t="str">
            <v/>
          </cell>
          <cell r="O396">
            <v>0</v>
          </cell>
        </row>
        <row r="397">
          <cell r="B397" t="str">
            <v/>
          </cell>
          <cell r="D397" t="str">
            <v/>
          </cell>
          <cell r="G397">
            <v>21</v>
          </cell>
          <cell r="I397">
            <v>0</v>
          </cell>
          <cell r="J397">
            <v>0</v>
          </cell>
          <cell r="L397">
            <v>0</v>
          </cell>
          <cell r="N397" t="str">
            <v/>
          </cell>
          <cell r="O397">
            <v>0</v>
          </cell>
        </row>
        <row r="398">
          <cell r="B398" t="str">
            <v/>
          </cell>
          <cell r="D398" t="str">
            <v/>
          </cell>
          <cell r="G398">
            <v>21</v>
          </cell>
          <cell r="I398">
            <v>0</v>
          </cell>
          <cell r="J398">
            <v>0</v>
          </cell>
          <cell r="L398">
            <v>0</v>
          </cell>
          <cell r="N398" t="str">
            <v/>
          </cell>
          <cell r="O398">
            <v>0</v>
          </cell>
        </row>
        <row r="399">
          <cell r="B399" t="str">
            <v/>
          </cell>
          <cell r="D399" t="str">
            <v/>
          </cell>
          <cell r="G399">
            <v>21</v>
          </cell>
          <cell r="I399">
            <v>0</v>
          </cell>
          <cell r="J399">
            <v>0</v>
          </cell>
          <cell r="L399">
            <v>0</v>
          </cell>
          <cell r="N399" t="str">
            <v/>
          </cell>
          <cell r="O399">
            <v>0</v>
          </cell>
        </row>
        <row r="400">
          <cell r="B400" t="str">
            <v/>
          </cell>
          <cell r="D400" t="str">
            <v/>
          </cell>
          <cell r="G400">
            <v>21</v>
          </cell>
          <cell r="I400">
            <v>0</v>
          </cell>
          <cell r="J400">
            <v>0</v>
          </cell>
          <cell r="L400">
            <v>0</v>
          </cell>
          <cell r="N400" t="str">
            <v/>
          </cell>
          <cell r="O400">
            <v>0</v>
          </cell>
        </row>
        <row r="401">
          <cell r="B401" t="str">
            <v/>
          </cell>
          <cell r="D401" t="str">
            <v/>
          </cell>
          <cell r="G401">
            <v>21</v>
          </cell>
          <cell r="I401">
            <v>0</v>
          </cell>
          <cell r="J401">
            <v>0</v>
          </cell>
          <cell r="L401">
            <v>0</v>
          </cell>
          <cell r="N401" t="str">
            <v/>
          </cell>
          <cell r="O401">
            <v>0</v>
          </cell>
        </row>
        <row r="402">
          <cell r="B402" t="str">
            <v/>
          </cell>
          <cell r="D402" t="str">
            <v/>
          </cell>
          <cell r="G402">
            <v>21</v>
          </cell>
          <cell r="I402">
            <v>0</v>
          </cell>
          <cell r="J402">
            <v>0</v>
          </cell>
          <cell r="L402">
            <v>0</v>
          </cell>
          <cell r="N402" t="str">
            <v/>
          </cell>
          <cell r="O402">
            <v>0</v>
          </cell>
        </row>
        <row r="403">
          <cell r="B403" t="str">
            <v/>
          </cell>
          <cell r="D403" t="str">
            <v/>
          </cell>
          <cell r="G403">
            <v>21</v>
          </cell>
          <cell r="I403">
            <v>0</v>
          </cell>
          <cell r="J403">
            <v>0</v>
          </cell>
          <cell r="L403">
            <v>0</v>
          </cell>
          <cell r="N403" t="str">
            <v/>
          </cell>
          <cell r="O403">
            <v>0</v>
          </cell>
        </row>
        <row r="404">
          <cell r="B404" t="str">
            <v/>
          </cell>
          <cell r="D404" t="str">
            <v/>
          </cell>
          <cell r="G404">
            <v>21</v>
          </cell>
          <cell r="I404">
            <v>0</v>
          </cell>
          <cell r="J404">
            <v>0</v>
          </cell>
          <cell r="L404">
            <v>0</v>
          </cell>
          <cell r="N404" t="str">
            <v/>
          </cell>
          <cell r="O404">
            <v>0</v>
          </cell>
        </row>
        <row r="405">
          <cell r="B405" t="str">
            <v/>
          </cell>
          <cell r="D405" t="str">
            <v/>
          </cell>
          <cell r="G405">
            <v>21</v>
          </cell>
          <cell r="I405">
            <v>0</v>
          </cell>
          <cell r="J405">
            <v>0</v>
          </cell>
          <cell r="L405">
            <v>0</v>
          </cell>
          <cell r="N405" t="str">
            <v/>
          </cell>
          <cell r="O405">
            <v>0</v>
          </cell>
        </row>
        <row r="406">
          <cell r="B406" t="str">
            <v/>
          </cell>
          <cell r="D406" t="str">
            <v/>
          </cell>
          <cell r="G406">
            <v>21</v>
          </cell>
          <cell r="I406">
            <v>0</v>
          </cell>
          <cell r="J406">
            <v>0</v>
          </cell>
          <cell r="L406">
            <v>0</v>
          </cell>
          <cell r="N406" t="str">
            <v/>
          </cell>
          <cell r="O406">
            <v>0</v>
          </cell>
        </row>
        <row r="407">
          <cell r="B407" t="str">
            <v/>
          </cell>
          <cell r="D407" t="str">
            <v/>
          </cell>
          <cell r="G407">
            <v>21</v>
          </cell>
          <cell r="I407">
            <v>0</v>
          </cell>
          <cell r="J407">
            <v>0</v>
          </cell>
          <cell r="L407">
            <v>0</v>
          </cell>
          <cell r="N407" t="str">
            <v/>
          </cell>
          <cell r="O407">
            <v>0</v>
          </cell>
        </row>
        <row r="408">
          <cell r="B408" t="str">
            <v/>
          </cell>
          <cell r="D408" t="str">
            <v/>
          </cell>
          <cell r="G408">
            <v>21</v>
          </cell>
          <cell r="I408">
            <v>0</v>
          </cell>
          <cell r="J408">
            <v>0</v>
          </cell>
          <cell r="L408">
            <v>0</v>
          </cell>
          <cell r="N408" t="str">
            <v/>
          </cell>
          <cell r="O408">
            <v>0</v>
          </cell>
        </row>
        <row r="409">
          <cell r="B409" t="str">
            <v/>
          </cell>
          <cell r="D409" t="str">
            <v/>
          </cell>
          <cell r="G409">
            <v>21</v>
          </cell>
          <cell r="I409">
            <v>0</v>
          </cell>
          <cell r="J409">
            <v>0</v>
          </cell>
          <cell r="L409">
            <v>0</v>
          </cell>
          <cell r="N409" t="str">
            <v/>
          </cell>
          <cell r="O409">
            <v>0</v>
          </cell>
        </row>
        <row r="410">
          <cell r="B410" t="str">
            <v/>
          </cell>
          <cell r="D410" t="str">
            <v/>
          </cell>
          <cell r="G410">
            <v>21</v>
          </cell>
          <cell r="I410">
            <v>0</v>
          </cell>
          <cell r="J410">
            <v>0</v>
          </cell>
          <cell r="L410">
            <v>0</v>
          </cell>
          <cell r="N410" t="str">
            <v/>
          </cell>
          <cell r="O410">
            <v>0</v>
          </cell>
        </row>
        <row r="411">
          <cell r="B411" t="str">
            <v/>
          </cell>
          <cell r="D411" t="str">
            <v/>
          </cell>
          <cell r="G411">
            <v>21</v>
          </cell>
          <cell r="I411">
            <v>0</v>
          </cell>
          <cell r="J411">
            <v>0</v>
          </cell>
          <cell r="L411">
            <v>0</v>
          </cell>
          <cell r="N411" t="str">
            <v/>
          </cell>
          <cell r="O411">
            <v>0</v>
          </cell>
        </row>
        <row r="412">
          <cell r="B412" t="str">
            <v/>
          </cell>
          <cell r="D412" t="str">
            <v/>
          </cell>
          <cell r="G412">
            <v>21</v>
          </cell>
          <cell r="I412">
            <v>0</v>
          </cell>
          <cell r="J412">
            <v>0</v>
          </cell>
          <cell r="L412">
            <v>0</v>
          </cell>
          <cell r="N412" t="str">
            <v/>
          </cell>
          <cell r="O412">
            <v>0</v>
          </cell>
        </row>
        <row r="413">
          <cell r="B413" t="str">
            <v/>
          </cell>
          <cell r="D413" t="str">
            <v/>
          </cell>
          <cell r="G413">
            <v>21</v>
          </cell>
          <cell r="I413">
            <v>0</v>
          </cell>
          <cell r="J413">
            <v>0</v>
          </cell>
          <cell r="L413">
            <v>0</v>
          </cell>
          <cell r="N413" t="str">
            <v/>
          </cell>
          <cell r="O413">
            <v>0</v>
          </cell>
        </row>
        <row r="414">
          <cell r="B414" t="str">
            <v/>
          </cell>
          <cell r="D414" t="str">
            <v/>
          </cell>
          <cell r="G414">
            <v>21</v>
          </cell>
          <cell r="I414">
            <v>0</v>
          </cell>
          <cell r="J414">
            <v>0</v>
          </cell>
          <cell r="L414">
            <v>0</v>
          </cell>
          <cell r="N414" t="str">
            <v/>
          </cell>
          <cell r="O414">
            <v>0</v>
          </cell>
        </row>
        <row r="415">
          <cell r="B415" t="str">
            <v/>
          </cell>
          <cell r="D415" t="str">
            <v/>
          </cell>
          <cell r="G415">
            <v>21</v>
          </cell>
          <cell r="I415">
            <v>0</v>
          </cell>
          <cell r="J415">
            <v>0</v>
          </cell>
          <cell r="L415">
            <v>0</v>
          </cell>
          <cell r="N415" t="str">
            <v/>
          </cell>
          <cell r="O415">
            <v>0</v>
          </cell>
        </row>
        <row r="416">
          <cell r="B416" t="str">
            <v/>
          </cell>
          <cell r="D416" t="str">
            <v/>
          </cell>
          <cell r="G416">
            <v>21</v>
          </cell>
          <cell r="I416">
            <v>0</v>
          </cell>
          <cell r="J416">
            <v>0</v>
          </cell>
          <cell r="L416">
            <v>0</v>
          </cell>
          <cell r="N416" t="str">
            <v/>
          </cell>
          <cell r="O416">
            <v>0</v>
          </cell>
        </row>
        <row r="417">
          <cell r="B417" t="str">
            <v/>
          </cell>
          <cell r="D417" t="str">
            <v/>
          </cell>
          <cell r="G417">
            <v>21</v>
          </cell>
          <cell r="I417">
            <v>0</v>
          </cell>
          <cell r="J417">
            <v>0</v>
          </cell>
          <cell r="L417">
            <v>0</v>
          </cell>
          <cell r="N417" t="str">
            <v/>
          </cell>
          <cell r="O417">
            <v>0</v>
          </cell>
        </row>
        <row r="418">
          <cell r="B418" t="str">
            <v/>
          </cell>
          <cell r="D418" t="str">
            <v/>
          </cell>
          <cell r="G418">
            <v>21</v>
          </cell>
          <cell r="I418">
            <v>0</v>
          </cell>
          <cell r="J418">
            <v>0</v>
          </cell>
          <cell r="L418">
            <v>0</v>
          </cell>
          <cell r="N418" t="str">
            <v/>
          </cell>
          <cell r="O418">
            <v>0</v>
          </cell>
        </row>
        <row r="419">
          <cell r="B419" t="str">
            <v/>
          </cell>
          <cell r="D419" t="str">
            <v/>
          </cell>
          <cell r="G419">
            <v>21</v>
          </cell>
          <cell r="I419">
            <v>0</v>
          </cell>
          <cell r="J419">
            <v>0</v>
          </cell>
          <cell r="L419">
            <v>0</v>
          </cell>
          <cell r="N419" t="str">
            <v/>
          </cell>
          <cell r="O419">
            <v>0</v>
          </cell>
        </row>
        <row r="420">
          <cell r="B420" t="str">
            <v/>
          </cell>
          <cell r="D420" t="str">
            <v/>
          </cell>
          <cell r="G420">
            <v>21</v>
          </cell>
          <cell r="I420">
            <v>0</v>
          </cell>
          <cell r="J420">
            <v>0</v>
          </cell>
          <cell r="L420">
            <v>0</v>
          </cell>
          <cell r="N420" t="str">
            <v/>
          </cell>
          <cell r="O420">
            <v>0</v>
          </cell>
        </row>
        <row r="421">
          <cell r="B421" t="str">
            <v/>
          </cell>
          <cell r="D421" t="str">
            <v/>
          </cell>
          <cell r="G421">
            <v>21</v>
          </cell>
          <cell r="I421">
            <v>0</v>
          </cell>
          <cell r="J421">
            <v>0</v>
          </cell>
          <cell r="L421">
            <v>0</v>
          </cell>
          <cell r="N421" t="str">
            <v/>
          </cell>
          <cell r="O421">
            <v>0</v>
          </cell>
        </row>
        <row r="422">
          <cell r="B422" t="str">
            <v/>
          </cell>
          <cell r="D422" t="str">
            <v/>
          </cell>
          <cell r="G422">
            <v>21</v>
          </cell>
          <cell r="I422">
            <v>0</v>
          </cell>
          <cell r="J422">
            <v>0</v>
          </cell>
          <cell r="L422">
            <v>0</v>
          </cell>
          <cell r="N422" t="str">
            <v/>
          </cell>
          <cell r="O422">
            <v>0</v>
          </cell>
        </row>
        <row r="423">
          <cell r="B423" t="str">
            <v/>
          </cell>
          <cell r="D423" t="str">
            <v/>
          </cell>
          <cell r="G423">
            <v>21</v>
          </cell>
          <cell r="I423">
            <v>0</v>
          </cell>
          <cell r="J423">
            <v>0</v>
          </cell>
          <cell r="L423">
            <v>0</v>
          </cell>
          <cell r="N423" t="str">
            <v/>
          </cell>
          <cell r="O423">
            <v>0</v>
          </cell>
        </row>
        <row r="424">
          <cell r="B424" t="str">
            <v/>
          </cell>
          <cell r="D424" t="str">
            <v/>
          </cell>
          <cell r="G424">
            <v>21</v>
          </cell>
          <cell r="I424">
            <v>0</v>
          </cell>
          <cell r="J424">
            <v>0</v>
          </cell>
          <cell r="L424">
            <v>0</v>
          </cell>
          <cell r="N424" t="str">
            <v/>
          </cell>
          <cell r="O424">
            <v>0</v>
          </cell>
        </row>
        <row r="425">
          <cell r="B425" t="str">
            <v/>
          </cell>
          <cell r="D425" t="str">
            <v/>
          </cell>
          <cell r="G425">
            <v>21</v>
          </cell>
          <cell r="I425">
            <v>0</v>
          </cell>
          <cell r="J425">
            <v>0</v>
          </cell>
          <cell r="L425">
            <v>0</v>
          </cell>
          <cell r="N425" t="str">
            <v/>
          </cell>
          <cell r="O425">
            <v>0</v>
          </cell>
        </row>
        <row r="426">
          <cell r="B426" t="str">
            <v/>
          </cell>
          <cell r="D426" t="str">
            <v/>
          </cell>
          <cell r="G426">
            <v>21</v>
          </cell>
          <cell r="I426">
            <v>0</v>
          </cell>
          <cell r="J426">
            <v>0</v>
          </cell>
          <cell r="L426">
            <v>0</v>
          </cell>
          <cell r="N426" t="str">
            <v/>
          </cell>
          <cell r="O426">
            <v>0</v>
          </cell>
        </row>
        <row r="427">
          <cell r="B427" t="str">
            <v/>
          </cell>
          <cell r="D427" t="str">
            <v/>
          </cell>
          <cell r="G427">
            <v>21</v>
          </cell>
          <cell r="I427">
            <v>0</v>
          </cell>
          <cell r="J427">
            <v>0</v>
          </cell>
          <cell r="L427">
            <v>0</v>
          </cell>
          <cell r="N427" t="str">
            <v/>
          </cell>
          <cell r="O427">
            <v>0</v>
          </cell>
        </row>
        <row r="428">
          <cell r="B428" t="str">
            <v/>
          </cell>
          <cell r="D428" t="str">
            <v/>
          </cell>
          <cell r="G428">
            <v>21</v>
          </cell>
          <cell r="I428">
            <v>0</v>
          </cell>
          <cell r="J428">
            <v>0</v>
          </cell>
          <cell r="L428">
            <v>0</v>
          </cell>
          <cell r="N428" t="str">
            <v/>
          </cell>
          <cell r="O428">
            <v>0</v>
          </cell>
        </row>
        <row r="429">
          <cell r="B429" t="str">
            <v/>
          </cell>
          <cell r="D429" t="str">
            <v/>
          </cell>
          <cell r="G429">
            <v>21</v>
          </cell>
          <cell r="I429">
            <v>0</v>
          </cell>
          <cell r="J429">
            <v>0</v>
          </cell>
          <cell r="L429">
            <v>0</v>
          </cell>
          <cell r="N429" t="str">
            <v/>
          </cell>
          <cell r="O429">
            <v>0</v>
          </cell>
        </row>
        <row r="430">
          <cell r="B430" t="str">
            <v/>
          </cell>
          <cell r="D430" t="str">
            <v/>
          </cell>
          <cell r="G430">
            <v>21</v>
          </cell>
          <cell r="I430">
            <v>0</v>
          </cell>
          <cell r="J430">
            <v>0</v>
          </cell>
          <cell r="L430">
            <v>0</v>
          </cell>
          <cell r="N430" t="str">
            <v/>
          </cell>
          <cell r="O430">
            <v>0</v>
          </cell>
        </row>
        <row r="431">
          <cell r="B431" t="str">
            <v/>
          </cell>
          <cell r="D431" t="str">
            <v/>
          </cell>
          <cell r="G431">
            <v>21</v>
          </cell>
          <cell r="I431">
            <v>0</v>
          </cell>
          <cell r="J431">
            <v>0</v>
          </cell>
          <cell r="L431">
            <v>0</v>
          </cell>
          <cell r="N431" t="str">
            <v/>
          </cell>
          <cell r="O431">
            <v>0</v>
          </cell>
        </row>
        <row r="432">
          <cell r="B432" t="str">
            <v/>
          </cell>
          <cell r="D432" t="str">
            <v/>
          </cell>
          <cell r="G432">
            <v>21</v>
          </cell>
          <cell r="I432">
            <v>0</v>
          </cell>
          <cell r="J432">
            <v>0</v>
          </cell>
          <cell r="L432">
            <v>0</v>
          </cell>
          <cell r="N432" t="str">
            <v/>
          </cell>
          <cell r="O432">
            <v>0</v>
          </cell>
        </row>
        <row r="433">
          <cell r="B433" t="str">
            <v/>
          </cell>
          <cell r="D433" t="str">
            <v/>
          </cell>
          <cell r="G433">
            <v>21</v>
          </cell>
          <cell r="I433">
            <v>0</v>
          </cell>
          <cell r="J433">
            <v>0</v>
          </cell>
          <cell r="L433">
            <v>0</v>
          </cell>
          <cell r="N433" t="str">
            <v/>
          </cell>
          <cell r="O433">
            <v>0</v>
          </cell>
        </row>
        <row r="434">
          <cell r="B434" t="str">
            <v/>
          </cell>
          <cell r="D434" t="str">
            <v/>
          </cell>
          <cell r="G434">
            <v>21</v>
          </cell>
          <cell r="I434">
            <v>0</v>
          </cell>
          <cell r="J434">
            <v>0</v>
          </cell>
          <cell r="L434">
            <v>0</v>
          </cell>
          <cell r="N434" t="str">
            <v/>
          </cell>
          <cell r="O434">
            <v>0</v>
          </cell>
        </row>
        <row r="435">
          <cell r="B435" t="str">
            <v/>
          </cell>
          <cell r="D435" t="str">
            <v/>
          </cell>
          <cell r="G435">
            <v>21</v>
          </cell>
          <cell r="I435">
            <v>0</v>
          </cell>
          <cell r="J435">
            <v>0</v>
          </cell>
          <cell r="L435">
            <v>0</v>
          </cell>
          <cell r="N435" t="str">
            <v/>
          </cell>
          <cell r="O435">
            <v>0</v>
          </cell>
        </row>
        <row r="436">
          <cell r="B436" t="str">
            <v/>
          </cell>
          <cell r="D436" t="str">
            <v/>
          </cell>
          <cell r="G436">
            <v>21</v>
          </cell>
          <cell r="I436">
            <v>0</v>
          </cell>
          <cell r="J436">
            <v>0</v>
          </cell>
          <cell r="L436">
            <v>0</v>
          </cell>
          <cell r="N436" t="str">
            <v/>
          </cell>
          <cell r="O436">
            <v>0</v>
          </cell>
        </row>
        <row r="437">
          <cell r="B437" t="str">
            <v/>
          </cell>
          <cell r="D437" t="str">
            <v/>
          </cell>
          <cell r="G437">
            <v>21</v>
          </cell>
          <cell r="I437">
            <v>0</v>
          </cell>
          <cell r="J437">
            <v>0</v>
          </cell>
          <cell r="L437">
            <v>0</v>
          </cell>
          <cell r="N437" t="str">
            <v/>
          </cell>
          <cell r="O437">
            <v>0</v>
          </cell>
        </row>
        <row r="438">
          <cell r="B438" t="str">
            <v/>
          </cell>
          <cell r="D438" t="str">
            <v/>
          </cell>
          <cell r="G438">
            <v>21</v>
          </cell>
          <cell r="I438">
            <v>0</v>
          </cell>
          <cell r="J438">
            <v>0</v>
          </cell>
          <cell r="L438">
            <v>0</v>
          </cell>
          <cell r="N438" t="str">
            <v/>
          </cell>
          <cell r="O438">
            <v>0</v>
          </cell>
        </row>
        <row r="439">
          <cell r="B439" t="str">
            <v/>
          </cell>
          <cell r="D439" t="str">
            <v/>
          </cell>
          <cell r="G439">
            <v>21</v>
          </cell>
          <cell r="I439">
            <v>0</v>
          </cell>
          <cell r="J439">
            <v>0</v>
          </cell>
          <cell r="L439">
            <v>0</v>
          </cell>
          <cell r="N439" t="str">
            <v/>
          </cell>
          <cell r="O439">
            <v>0</v>
          </cell>
        </row>
        <row r="440">
          <cell r="B440" t="str">
            <v/>
          </cell>
          <cell r="D440" t="str">
            <v/>
          </cell>
          <cell r="G440">
            <v>21</v>
          </cell>
          <cell r="I440">
            <v>0</v>
          </cell>
          <cell r="J440">
            <v>0</v>
          </cell>
          <cell r="L440">
            <v>0</v>
          </cell>
          <cell r="N440" t="str">
            <v/>
          </cell>
          <cell r="O440">
            <v>0</v>
          </cell>
        </row>
        <row r="441">
          <cell r="B441" t="str">
            <v/>
          </cell>
          <cell r="D441" t="str">
            <v/>
          </cell>
          <cell r="G441">
            <v>21</v>
          </cell>
          <cell r="I441">
            <v>0</v>
          </cell>
          <cell r="J441">
            <v>0</v>
          </cell>
          <cell r="L441">
            <v>0</v>
          </cell>
          <cell r="N441" t="str">
            <v/>
          </cell>
          <cell r="O441">
            <v>0</v>
          </cell>
        </row>
        <row r="442">
          <cell r="B442" t="str">
            <v/>
          </cell>
          <cell r="D442" t="str">
            <v/>
          </cell>
          <cell r="G442">
            <v>21</v>
          </cell>
          <cell r="I442">
            <v>0</v>
          </cell>
          <cell r="J442">
            <v>0</v>
          </cell>
          <cell r="L442">
            <v>0</v>
          </cell>
          <cell r="N442" t="str">
            <v/>
          </cell>
          <cell r="O442">
            <v>0</v>
          </cell>
        </row>
        <row r="443">
          <cell r="B443" t="str">
            <v/>
          </cell>
          <cell r="D443" t="str">
            <v/>
          </cell>
          <cell r="G443">
            <v>21</v>
          </cell>
          <cell r="I443">
            <v>0</v>
          </cell>
          <cell r="J443">
            <v>0</v>
          </cell>
          <cell r="L443">
            <v>0</v>
          </cell>
          <cell r="N443" t="str">
            <v/>
          </cell>
          <cell r="O443">
            <v>0</v>
          </cell>
        </row>
        <row r="444">
          <cell r="B444" t="str">
            <v/>
          </cell>
          <cell r="D444" t="str">
            <v/>
          </cell>
          <cell r="G444">
            <v>21</v>
          </cell>
          <cell r="I444">
            <v>0</v>
          </cell>
          <cell r="J444">
            <v>0</v>
          </cell>
          <cell r="L444">
            <v>0</v>
          </cell>
          <cell r="N444" t="str">
            <v/>
          </cell>
          <cell r="O444">
            <v>0</v>
          </cell>
        </row>
        <row r="445">
          <cell r="B445" t="str">
            <v/>
          </cell>
          <cell r="D445" t="str">
            <v/>
          </cell>
          <cell r="G445">
            <v>21</v>
          </cell>
          <cell r="I445">
            <v>0</v>
          </cell>
          <cell r="J445">
            <v>0</v>
          </cell>
          <cell r="L445">
            <v>0</v>
          </cell>
          <cell r="N445" t="str">
            <v/>
          </cell>
          <cell r="O445">
            <v>0</v>
          </cell>
        </row>
        <row r="446">
          <cell r="B446" t="str">
            <v/>
          </cell>
          <cell r="D446" t="str">
            <v/>
          </cell>
          <cell r="G446">
            <v>21</v>
          </cell>
          <cell r="I446">
            <v>0</v>
          </cell>
          <cell r="J446">
            <v>0</v>
          </cell>
          <cell r="L446">
            <v>0</v>
          </cell>
          <cell r="N446" t="str">
            <v/>
          </cell>
          <cell r="O446">
            <v>0</v>
          </cell>
        </row>
        <row r="447">
          <cell r="B447" t="str">
            <v/>
          </cell>
          <cell r="D447" t="str">
            <v/>
          </cell>
          <cell r="G447">
            <v>21</v>
          </cell>
          <cell r="I447">
            <v>0</v>
          </cell>
          <cell r="J447">
            <v>0</v>
          </cell>
          <cell r="L447">
            <v>0</v>
          </cell>
          <cell r="N447" t="str">
            <v/>
          </cell>
          <cell r="O447">
            <v>0</v>
          </cell>
        </row>
        <row r="448">
          <cell r="B448" t="str">
            <v/>
          </cell>
          <cell r="D448" t="str">
            <v/>
          </cell>
          <cell r="G448">
            <v>21</v>
          </cell>
          <cell r="I448">
            <v>0</v>
          </cell>
          <cell r="J448">
            <v>0</v>
          </cell>
          <cell r="L448">
            <v>0</v>
          </cell>
          <cell r="N448" t="str">
            <v/>
          </cell>
          <cell r="O448">
            <v>0</v>
          </cell>
        </row>
        <row r="449">
          <cell r="B449" t="str">
            <v/>
          </cell>
          <cell r="D449" t="str">
            <v/>
          </cell>
          <cell r="G449">
            <v>21</v>
          </cell>
          <cell r="I449">
            <v>0</v>
          </cell>
          <cell r="J449">
            <v>0</v>
          </cell>
          <cell r="L449">
            <v>0</v>
          </cell>
          <cell r="N449" t="str">
            <v/>
          </cell>
          <cell r="O449">
            <v>0</v>
          </cell>
        </row>
        <row r="450">
          <cell r="B450" t="str">
            <v/>
          </cell>
          <cell r="D450" t="str">
            <v/>
          </cell>
          <cell r="G450">
            <v>21</v>
          </cell>
          <cell r="I450">
            <v>0</v>
          </cell>
          <cell r="J450">
            <v>0</v>
          </cell>
          <cell r="L450">
            <v>0</v>
          </cell>
          <cell r="N450" t="str">
            <v/>
          </cell>
          <cell r="O450">
            <v>0</v>
          </cell>
        </row>
        <row r="451">
          <cell r="B451" t="str">
            <v/>
          </cell>
          <cell r="D451" t="str">
            <v/>
          </cell>
          <cell r="G451">
            <v>21</v>
          </cell>
          <cell r="I451">
            <v>0</v>
          </cell>
          <cell r="J451">
            <v>0</v>
          </cell>
          <cell r="L451">
            <v>0</v>
          </cell>
          <cell r="N451" t="str">
            <v/>
          </cell>
          <cell r="O451">
            <v>0</v>
          </cell>
        </row>
        <row r="452">
          <cell r="B452" t="str">
            <v/>
          </cell>
          <cell r="D452" t="str">
            <v/>
          </cell>
          <cell r="G452">
            <v>21</v>
          </cell>
          <cell r="I452">
            <v>0</v>
          </cell>
          <cell r="J452">
            <v>0</v>
          </cell>
          <cell r="L452">
            <v>0</v>
          </cell>
          <cell r="N452" t="str">
            <v/>
          </cell>
          <cell r="O452">
            <v>0</v>
          </cell>
        </row>
        <row r="453">
          <cell r="B453" t="str">
            <v/>
          </cell>
          <cell r="D453" t="str">
            <v/>
          </cell>
          <cell r="G453">
            <v>21</v>
          </cell>
          <cell r="I453">
            <v>0</v>
          </cell>
          <cell r="J453">
            <v>0</v>
          </cell>
          <cell r="L453">
            <v>0</v>
          </cell>
          <cell r="N453" t="str">
            <v/>
          </cell>
          <cell r="O453">
            <v>0</v>
          </cell>
        </row>
        <row r="454">
          <cell r="B454" t="str">
            <v/>
          </cell>
          <cell r="D454" t="str">
            <v/>
          </cell>
          <cell r="G454">
            <v>21</v>
          </cell>
          <cell r="I454">
            <v>0</v>
          </cell>
          <cell r="J454">
            <v>0</v>
          </cell>
          <cell r="L454">
            <v>0</v>
          </cell>
          <cell r="N454" t="str">
            <v/>
          </cell>
          <cell r="O454">
            <v>0</v>
          </cell>
        </row>
        <row r="455">
          <cell r="B455" t="str">
            <v/>
          </cell>
          <cell r="D455" t="str">
            <v/>
          </cell>
          <cell r="G455">
            <v>21</v>
          </cell>
          <cell r="I455">
            <v>0</v>
          </cell>
          <cell r="J455">
            <v>0</v>
          </cell>
          <cell r="L455">
            <v>0</v>
          </cell>
          <cell r="N455" t="str">
            <v/>
          </cell>
          <cell r="O455">
            <v>0</v>
          </cell>
        </row>
        <row r="456">
          <cell r="B456" t="str">
            <v/>
          </cell>
          <cell r="D456" t="str">
            <v/>
          </cell>
          <cell r="G456">
            <v>21</v>
          </cell>
          <cell r="I456">
            <v>0</v>
          </cell>
          <cell r="J456">
            <v>0</v>
          </cell>
          <cell r="L456">
            <v>0</v>
          </cell>
          <cell r="N456" t="str">
            <v/>
          </cell>
          <cell r="O456">
            <v>0</v>
          </cell>
        </row>
        <row r="457">
          <cell r="B457" t="str">
            <v/>
          </cell>
          <cell r="D457" t="str">
            <v/>
          </cell>
          <cell r="G457">
            <v>21</v>
          </cell>
          <cell r="I457">
            <v>0</v>
          </cell>
          <cell r="J457">
            <v>0</v>
          </cell>
          <cell r="L457">
            <v>0</v>
          </cell>
          <cell r="N457" t="str">
            <v/>
          </cell>
          <cell r="O457">
            <v>0</v>
          </cell>
        </row>
        <row r="458">
          <cell r="B458" t="str">
            <v/>
          </cell>
          <cell r="D458" t="str">
            <v/>
          </cell>
          <cell r="G458">
            <v>21</v>
          </cell>
          <cell r="I458">
            <v>0</v>
          </cell>
          <cell r="J458">
            <v>0</v>
          </cell>
          <cell r="L458">
            <v>0</v>
          </cell>
          <cell r="N458" t="str">
            <v/>
          </cell>
          <cell r="O458">
            <v>0</v>
          </cell>
        </row>
        <row r="459">
          <cell r="B459" t="str">
            <v/>
          </cell>
          <cell r="D459" t="str">
            <v/>
          </cell>
          <cell r="G459">
            <v>21</v>
          </cell>
          <cell r="I459">
            <v>0</v>
          </cell>
          <cell r="J459">
            <v>0</v>
          </cell>
          <cell r="L459">
            <v>0</v>
          </cell>
          <cell r="N459" t="str">
            <v/>
          </cell>
          <cell r="O459">
            <v>0</v>
          </cell>
        </row>
        <row r="460">
          <cell r="B460" t="str">
            <v/>
          </cell>
          <cell r="D460" t="str">
            <v/>
          </cell>
          <cell r="G460">
            <v>21</v>
          </cell>
          <cell r="I460">
            <v>0</v>
          </cell>
          <cell r="J460">
            <v>0</v>
          </cell>
          <cell r="L460">
            <v>0</v>
          </cell>
          <cell r="N460" t="str">
            <v/>
          </cell>
          <cell r="O460">
            <v>0</v>
          </cell>
        </row>
        <row r="461">
          <cell r="B461" t="str">
            <v/>
          </cell>
          <cell r="D461" t="str">
            <v/>
          </cell>
          <cell r="G461">
            <v>21</v>
          </cell>
          <cell r="I461">
            <v>0</v>
          </cell>
          <cell r="J461">
            <v>0</v>
          </cell>
          <cell r="L461">
            <v>0</v>
          </cell>
          <cell r="N461" t="str">
            <v/>
          </cell>
          <cell r="O461">
            <v>0</v>
          </cell>
        </row>
        <row r="462">
          <cell r="B462" t="str">
            <v/>
          </cell>
          <cell r="D462" t="str">
            <v/>
          </cell>
          <cell r="G462">
            <v>21</v>
          </cell>
          <cell r="I462">
            <v>0</v>
          </cell>
          <cell r="J462">
            <v>0</v>
          </cell>
          <cell r="L462">
            <v>0</v>
          </cell>
          <cell r="N462" t="str">
            <v/>
          </cell>
          <cell r="O462">
            <v>0</v>
          </cell>
        </row>
        <row r="463">
          <cell r="B463" t="str">
            <v/>
          </cell>
          <cell r="D463" t="str">
            <v/>
          </cell>
          <cell r="G463">
            <v>21</v>
          </cell>
          <cell r="I463">
            <v>0</v>
          </cell>
          <cell r="J463">
            <v>0</v>
          </cell>
          <cell r="L463">
            <v>0</v>
          </cell>
          <cell r="N463" t="str">
            <v/>
          </cell>
          <cell r="O463">
            <v>0</v>
          </cell>
        </row>
        <row r="464">
          <cell r="B464" t="str">
            <v/>
          </cell>
          <cell r="D464" t="str">
            <v/>
          </cell>
          <cell r="G464">
            <v>21</v>
          </cell>
          <cell r="I464">
            <v>0</v>
          </cell>
          <cell r="J464">
            <v>0</v>
          </cell>
          <cell r="L464">
            <v>0</v>
          </cell>
          <cell r="N464" t="str">
            <v/>
          </cell>
          <cell r="O464">
            <v>0</v>
          </cell>
        </row>
        <row r="465">
          <cell r="B465" t="str">
            <v/>
          </cell>
          <cell r="D465" t="str">
            <v/>
          </cell>
          <cell r="G465">
            <v>21</v>
          </cell>
          <cell r="I465">
            <v>0</v>
          </cell>
          <cell r="J465">
            <v>0</v>
          </cell>
          <cell r="L465">
            <v>0</v>
          </cell>
          <cell r="N465" t="str">
            <v/>
          </cell>
          <cell r="O465">
            <v>0</v>
          </cell>
        </row>
        <row r="466">
          <cell r="B466" t="str">
            <v/>
          </cell>
          <cell r="D466" t="str">
            <v/>
          </cell>
          <cell r="G466">
            <v>21</v>
          </cell>
          <cell r="I466">
            <v>0</v>
          </cell>
          <cell r="J466">
            <v>0</v>
          </cell>
          <cell r="L466">
            <v>0</v>
          </cell>
          <cell r="N466" t="str">
            <v/>
          </cell>
          <cell r="O466">
            <v>0</v>
          </cell>
        </row>
        <row r="467">
          <cell r="B467" t="str">
            <v/>
          </cell>
          <cell r="D467" t="str">
            <v/>
          </cell>
          <cell r="G467">
            <v>21</v>
          </cell>
          <cell r="I467">
            <v>0</v>
          </cell>
          <cell r="J467">
            <v>0</v>
          </cell>
          <cell r="L467">
            <v>0</v>
          </cell>
          <cell r="N467" t="str">
            <v/>
          </cell>
          <cell r="O467">
            <v>0</v>
          </cell>
        </row>
        <row r="468">
          <cell r="B468" t="str">
            <v/>
          </cell>
          <cell r="D468" t="str">
            <v/>
          </cell>
          <cell r="G468">
            <v>21</v>
          </cell>
          <cell r="I468">
            <v>0</v>
          </cell>
          <cell r="J468">
            <v>0</v>
          </cell>
          <cell r="L468">
            <v>0</v>
          </cell>
          <cell r="N468" t="str">
            <v/>
          </cell>
          <cell r="O468">
            <v>0</v>
          </cell>
        </row>
        <row r="469">
          <cell r="B469" t="str">
            <v/>
          </cell>
          <cell r="D469" t="str">
            <v/>
          </cell>
          <cell r="G469">
            <v>21</v>
          </cell>
          <cell r="I469">
            <v>0</v>
          </cell>
          <cell r="J469">
            <v>0</v>
          </cell>
          <cell r="L469">
            <v>0</v>
          </cell>
          <cell r="N469" t="str">
            <v/>
          </cell>
          <cell r="O469">
            <v>0</v>
          </cell>
        </row>
        <row r="470">
          <cell r="B470" t="str">
            <v/>
          </cell>
          <cell r="D470" t="str">
            <v/>
          </cell>
          <cell r="G470">
            <v>21</v>
          </cell>
          <cell r="I470">
            <v>0</v>
          </cell>
          <cell r="J470">
            <v>0</v>
          </cell>
          <cell r="L470">
            <v>0</v>
          </cell>
          <cell r="N470" t="str">
            <v/>
          </cell>
          <cell r="O470">
            <v>0</v>
          </cell>
        </row>
        <row r="471">
          <cell r="B471" t="str">
            <v/>
          </cell>
          <cell r="D471" t="str">
            <v/>
          </cell>
          <cell r="G471">
            <v>21</v>
          </cell>
          <cell r="I471">
            <v>0</v>
          </cell>
          <cell r="J471">
            <v>0</v>
          </cell>
          <cell r="L471">
            <v>0</v>
          </cell>
          <cell r="N471" t="str">
            <v/>
          </cell>
          <cell r="O471">
            <v>0</v>
          </cell>
        </row>
        <row r="472">
          <cell r="B472" t="str">
            <v/>
          </cell>
          <cell r="D472" t="str">
            <v/>
          </cell>
          <cell r="G472">
            <v>21</v>
          </cell>
          <cell r="I472">
            <v>0</v>
          </cell>
          <cell r="J472">
            <v>0</v>
          </cell>
          <cell r="L472">
            <v>0</v>
          </cell>
          <cell r="N472" t="str">
            <v/>
          </cell>
          <cell r="O472">
            <v>0</v>
          </cell>
        </row>
        <row r="473">
          <cell r="B473" t="str">
            <v/>
          </cell>
          <cell r="D473" t="str">
            <v/>
          </cell>
          <cell r="G473">
            <v>21</v>
          </cell>
          <cell r="I473">
            <v>0</v>
          </cell>
          <cell r="J473">
            <v>0</v>
          </cell>
          <cell r="L473">
            <v>0</v>
          </cell>
          <cell r="N473" t="str">
            <v/>
          </cell>
          <cell r="O473">
            <v>0</v>
          </cell>
        </row>
        <row r="474">
          <cell r="B474" t="str">
            <v/>
          </cell>
          <cell r="D474" t="str">
            <v/>
          </cell>
          <cell r="G474">
            <v>21</v>
          </cell>
          <cell r="I474">
            <v>0</v>
          </cell>
          <cell r="J474">
            <v>0</v>
          </cell>
          <cell r="L474">
            <v>0</v>
          </cell>
          <cell r="N474" t="str">
            <v/>
          </cell>
          <cell r="O474">
            <v>0</v>
          </cell>
        </row>
        <row r="475">
          <cell r="B475" t="str">
            <v/>
          </cell>
          <cell r="D475" t="str">
            <v/>
          </cell>
          <cell r="G475">
            <v>21</v>
          </cell>
          <cell r="I475">
            <v>0</v>
          </cell>
          <cell r="J475">
            <v>0</v>
          </cell>
          <cell r="L475">
            <v>0</v>
          </cell>
          <cell r="N475" t="str">
            <v/>
          </cell>
          <cell r="O475">
            <v>0</v>
          </cell>
        </row>
        <row r="476">
          <cell r="B476" t="str">
            <v/>
          </cell>
          <cell r="D476" t="str">
            <v/>
          </cell>
          <cell r="G476">
            <v>21</v>
          </cell>
          <cell r="I476">
            <v>0</v>
          </cell>
          <cell r="J476">
            <v>0</v>
          </cell>
          <cell r="L476">
            <v>0</v>
          </cell>
          <cell r="N476" t="str">
            <v/>
          </cell>
          <cell r="O476">
            <v>0</v>
          </cell>
        </row>
        <row r="477">
          <cell r="B477" t="str">
            <v/>
          </cell>
          <cell r="D477" t="str">
            <v/>
          </cell>
          <cell r="G477">
            <v>21</v>
          </cell>
          <cell r="I477">
            <v>0</v>
          </cell>
          <cell r="J477">
            <v>0</v>
          </cell>
          <cell r="L477">
            <v>0</v>
          </cell>
          <cell r="N477" t="str">
            <v/>
          </cell>
          <cell r="O477">
            <v>0</v>
          </cell>
        </row>
        <row r="478">
          <cell r="B478" t="str">
            <v/>
          </cell>
          <cell r="D478" t="str">
            <v/>
          </cell>
          <cell r="G478">
            <v>21</v>
          </cell>
          <cell r="I478">
            <v>0</v>
          </cell>
          <cell r="J478">
            <v>0</v>
          </cell>
          <cell r="L478">
            <v>0</v>
          </cell>
          <cell r="N478" t="str">
            <v/>
          </cell>
          <cell r="O478">
            <v>0</v>
          </cell>
        </row>
        <row r="479">
          <cell r="B479" t="str">
            <v/>
          </cell>
          <cell r="D479" t="str">
            <v/>
          </cell>
          <cell r="G479">
            <v>21</v>
          </cell>
          <cell r="I479">
            <v>0</v>
          </cell>
          <cell r="J479">
            <v>0</v>
          </cell>
          <cell r="L479">
            <v>0</v>
          </cell>
          <cell r="N479" t="str">
            <v/>
          </cell>
          <cell r="O479">
            <v>0</v>
          </cell>
        </row>
        <row r="480">
          <cell r="B480" t="str">
            <v/>
          </cell>
          <cell r="D480" t="str">
            <v/>
          </cell>
          <cell r="G480">
            <v>21</v>
          </cell>
          <cell r="I480">
            <v>0</v>
          </cell>
          <cell r="J480">
            <v>0</v>
          </cell>
          <cell r="L480">
            <v>0</v>
          </cell>
          <cell r="N480" t="str">
            <v/>
          </cell>
          <cell r="O480">
            <v>0</v>
          </cell>
        </row>
        <row r="481">
          <cell r="B481" t="str">
            <v/>
          </cell>
          <cell r="D481" t="str">
            <v/>
          </cell>
          <cell r="G481">
            <v>21</v>
          </cell>
          <cell r="I481">
            <v>0</v>
          </cell>
          <cell r="J481">
            <v>0</v>
          </cell>
          <cell r="L481">
            <v>0</v>
          </cell>
          <cell r="N481" t="str">
            <v/>
          </cell>
          <cell r="O481">
            <v>0</v>
          </cell>
        </row>
        <row r="482">
          <cell r="B482" t="str">
            <v/>
          </cell>
          <cell r="D482" t="str">
            <v/>
          </cell>
          <cell r="G482">
            <v>21</v>
          </cell>
          <cell r="I482">
            <v>0</v>
          </cell>
          <cell r="J482">
            <v>0</v>
          </cell>
          <cell r="L482">
            <v>0</v>
          </cell>
          <cell r="N482" t="str">
            <v/>
          </cell>
          <cell r="O482">
            <v>0</v>
          </cell>
        </row>
        <row r="483">
          <cell r="B483" t="str">
            <v/>
          </cell>
          <cell r="D483" t="str">
            <v/>
          </cell>
          <cell r="G483">
            <v>21</v>
          </cell>
          <cell r="I483">
            <v>0</v>
          </cell>
          <cell r="J483">
            <v>0</v>
          </cell>
          <cell r="L483">
            <v>0</v>
          </cell>
          <cell r="N483" t="str">
            <v/>
          </cell>
          <cell r="O483">
            <v>0</v>
          </cell>
        </row>
        <row r="484">
          <cell r="B484" t="str">
            <v/>
          </cell>
          <cell r="D484" t="str">
            <v/>
          </cell>
          <cell r="G484">
            <v>21</v>
          </cell>
          <cell r="I484">
            <v>0</v>
          </cell>
          <cell r="J484">
            <v>0</v>
          </cell>
          <cell r="L484">
            <v>0</v>
          </cell>
          <cell r="N484" t="str">
            <v/>
          </cell>
          <cell r="O484">
            <v>0</v>
          </cell>
        </row>
        <row r="485">
          <cell r="B485" t="str">
            <v/>
          </cell>
          <cell r="D485" t="str">
            <v/>
          </cell>
          <cell r="G485">
            <v>21</v>
          </cell>
          <cell r="I485">
            <v>0</v>
          </cell>
          <cell r="J485">
            <v>0</v>
          </cell>
          <cell r="L485">
            <v>0</v>
          </cell>
          <cell r="N485" t="str">
            <v/>
          </cell>
          <cell r="O485">
            <v>0</v>
          </cell>
        </row>
        <row r="486">
          <cell r="B486" t="str">
            <v/>
          </cell>
          <cell r="D486" t="str">
            <v/>
          </cell>
          <cell r="G486">
            <v>21</v>
          </cell>
          <cell r="I486">
            <v>0</v>
          </cell>
          <cell r="J486">
            <v>0</v>
          </cell>
          <cell r="L486">
            <v>0</v>
          </cell>
          <cell r="N486" t="str">
            <v/>
          </cell>
          <cell r="O486">
            <v>0</v>
          </cell>
        </row>
        <row r="487">
          <cell r="B487" t="str">
            <v/>
          </cell>
          <cell r="D487" t="str">
            <v/>
          </cell>
          <cell r="G487">
            <v>21</v>
          </cell>
          <cell r="I487">
            <v>0</v>
          </cell>
          <cell r="J487">
            <v>0</v>
          </cell>
          <cell r="L487">
            <v>0</v>
          </cell>
          <cell r="N487" t="str">
            <v/>
          </cell>
          <cell r="O487">
            <v>0</v>
          </cell>
        </row>
        <row r="488">
          <cell r="B488" t="str">
            <v/>
          </cell>
          <cell r="D488" t="str">
            <v/>
          </cell>
          <cell r="G488">
            <v>21</v>
          </cell>
          <cell r="I488">
            <v>0</v>
          </cell>
          <cell r="J488">
            <v>0</v>
          </cell>
          <cell r="L488">
            <v>0</v>
          </cell>
          <cell r="N488" t="str">
            <v/>
          </cell>
          <cell r="O488">
            <v>0</v>
          </cell>
        </row>
        <row r="489">
          <cell r="B489" t="str">
            <v/>
          </cell>
          <cell r="D489" t="str">
            <v/>
          </cell>
          <cell r="G489">
            <v>21</v>
          </cell>
          <cell r="I489">
            <v>0</v>
          </cell>
          <cell r="J489">
            <v>0</v>
          </cell>
          <cell r="L489">
            <v>0</v>
          </cell>
          <cell r="N489" t="str">
            <v/>
          </cell>
          <cell r="O489">
            <v>0</v>
          </cell>
        </row>
        <row r="490">
          <cell r="B490" t="str">
            <v/>
          </cell>
          <cell r="D490" t="str">
            <v/>
          </cell>
          <cell r="G490">
            <v>21</v>
          </cell>
          <cell r="I490">
            <v>0</v>
          </cell>
          <cell r="J490">
            <v>0</v>
          </cell>
          <cell r="L490">
            <v>0</v>
          </cell>
          <cell r="N490" t="str">
            <v/>
          </cell>
          <cell r="O490">
            <v>0</v>
          </cell>
        </row>
        <row r="491">
          <cell r="B491" t="str">
            <v/>
          </cell>
          <cell r="D491" t="str">
            <v/>
          </cell>
          <cell r="G491">
            <v>21</v>
          </cell>
          <cell r="I491">
            <v>0</v>
          </cell>
          <cell r="J491">
            <v>0</v>
          </cell>
          <cell r="L491">
            <v>0</v>
          </cell>
          <cell r="N491" t="str">
            <v/>
          </cell>
          <cell r="O491">
            <v>0</v>
          </cell>
        </row>
        <row r="492">
          <cell r="B492" t="str">
            <v/>
          </cell>
          <cell r="D492" t="str">
            <v/>
          </cell>
          <cell r="G492">
            <v>21</v>
          </cell>
          <cell r="I492">
            <v>0</v>
          </cell>
          <cell r="J492">
            <v>0</v>
          </cell>
          <cell r="L492">
            <v>0</v>
          </cell>
          <cell r="N492" t="str">
            <v/>
          </cell>
          <cell r="O492">
            <v>0</v>
          </cell>
        </row>
        <row r="493">
          <cell r="B493" t="str">
            <v/>
          </cell>
          <cell r="D493" t="str">
            <v/>
          </cell>
          <cell r="G493">
            <v>21</v>
          </cell>
          <cell r="I493">
            <v>0</v>
          </cell>
          <cell r="J493">
            <v>0</v>
          </cell>
          <cell r="L493">
            <v>0</v>
          </cell>
          <cell r="N493" t="str">
            <v/>
          </cell>
          <cell r="O493">
            <v>0</v>
          </cell>
        </row>
        <row r="494">
          <cell r="B494" t="str">
            <v/>
          </cell>
          <cell r="D494" t="str">
            <v/>
          </cell>
          <cell r="G494">
            <v>21</v>
          </cell>
          <cell r="I494">
            <v>0</v>
          </cell>
          <cell r="J494">
            <v>0</v>
          </cell>
          <cell r="L494">
            <v>0</v>
          </cell>
          <cell r="N494" t="str">
            <v/>
          </cell>
          <cell r="O494">
            <v>0</v>
          </cell>
        </row>
        <row r="495">
          <cell r="B495" t="str">
            <v/>
          </cell>
          <cell r="D495" t="str">
            <v/>
          </cell>
          <cell r="G495">
            <v>21</v>
          </cell>
          <cell r="I495">
            <v>0</v>
          </cell>
          <cell r="J495">
            <v>0</v>
          </cell>
          <cell r="L495">
            <v>0</v>
          </cell>
          <cell r="N495" t="str">
            <v/>
          </cell>
          <cell r="O495">
            <v>0</v>
          </cell>
        </row>
        <row r="496">
          <cell r="B496" t="str">
            <v/>
          </cell>
          <cell r="D496" t="str">
            <v/>
          </cell>
          <cell r="G496">
            <v>21</v>
          </cell>
          <cell r="I496">
            <v>0</v>
          </cell>
          <cell r="J496">
            <v>0</v>
          </cell>
          <cell r="L496">
            <v>0</v>
          </cell>
          <cell r="N496" t="str">
            <v/>
          </cell>
          <cell r="O496">
            <v>0</v>
          </cell>
        </row>
        <row r="497">
          <cell r="B497" t="str">
            <v/>
          </cell>
          <cell r="D497" t="str">
            <v/>
          </cell>
          <cell r="G497">
            <v>21</v>
          </cell>
          <cell r="I497">
            <v>0</v>
          </cell>
          <cell r="J497">
            <v>0</v>
          </cell>
          <cell r="L497">
            <v>0</v>
          </cell>
          <cell r="N497" t="str">
            <v/>
          </cell>
          <cell r="O497">
            <v>0</v>
          </cell>
        </row>
        <row r="498">
          <cell r="B498" t="str">
            <v/>
          </cell>
          <cell r="D498" t="str">
            <v/>
          </cell>
          <cell r="G498">
            <v>21</v>
          </cell>
          <cell r="I498">
            <v>0</v>
          </cell>
          <cell r="J498">
            <v>0</v>
          </cell>
          <cell r="L498">
            <v>0</v>
          </cell>
          <cell r="N498" t="str">
            <v/>
          </cell>
          <cell r="O498">
            <v>0</v>
          </cell>
        </row>
        <row r="499">
          <cell r="B499" t="str">
            <v/>
          </cell>
          <cell r="D499" t="str">
            <v/>
          </cell>
          <cell r="G499">
            <v>21</v>
          </cell>
          <cell r="I499">
            <v>0</v>
          </cell>
          <cell r="J499">
            <v>0</v>
          </cell>
          <cell r="L499">
            <v>0</v>
          </cell>
          <cell r="N499" t="str">
            <v/>
          </cell>
          <cell r="O499">
            <v>0</v>
          </cell>
        </row>
        <row r="500">
          <cell r="B500" t="str">
            <v/>
          </cell>
          <cell r="D500" t="str">
            <v/>
          </cell>
          <cell r="G500">
            <v>21</v>
          </cell>
          <cell r="I500">
            <v>0</v>
          </cell>
          <cell r="J500">
            <v>0</v>
          </cell>
          <cell r="L500">
            <v>0</v>
          </cell>
          <cell r="N500" t="str">
            <v/>
          </cell>
          <cell r="O500">
            <v>0</v>
          </cell>
        </row>
        <row r="501">
          <cell r="B501" t="str">
            <v/>
          </cell>
          <cell r="D501" t="str">
            <v/>
          </cell>
          <cell r="G501">
            <v>21</v>
          </cell>
          <cell r="I501">
            <v>0</v>
          </cell>
          <cell r="J501">
            <v>0</v>
          </cell>
          <cell r="L501">
            <v>0</v>
          </cell>
          <cell r="N501" t="str">
            <v/>
          </cell>
          <cell r="O501">
            <v>0</v>
          </cell>
        </row>
        <row r="502">
          <cell r="B502" t="str">
            <v/>
          </cell>
          <cell r="D502" t="str">
            <v/>
          </cell>
          <cell r="G502">
            <v>21</v>
          </cell>
          <cell r="I502">
            <v>0</v>
          </cell>
          <cell r="J502">
            <v>0</v>
          </cell>
          <cell r="L502">
            <v>0</v>
          </cell>
          <cell r="N502" t="str">
            <v/>
          </cell>
          <cell r="O502">
            <v>0</v>
          </cell>
        </row>
        <row r="503">
          <cell r="B503" t="str">
            <v/>
          </cell>
          <cell r="D503" t="str">
            <v/>
          </cell>
          <cell r="G503">
            <v>21</v>
          </cell>
          <cell r="I503">
            <v>0</v>
          </cell>
          <cell r="J503">
            <v>0</v>
          </cell>
          <cell r="L503">
            <v>0</v>
          </cell>
          <cell r="N503" t="str">
            <v/>
          </cell>
          <cell r="O503">
            <v>0</v>
          </cell>
        </row>
        <row r="504">
          <cell r="B504" t="str">
            <v/>
          </cell>
          <cell r="D504" t="str">
            <v/>
          </cell>
          <cell r="G504">
            <v>21</v>
          </cell>
          <cell r="I504">
            <v>0</v>
          </cell>
          <cell r="J504">
            <v>0</v>
          </cell>
          <cell r="L504">
            <v>0</v>
          </cell>
          <cell r="N504" t="str">
            <v/>
          </cell>
          <cell r="O504">
            <v>0</v>
          </cell>
        </row>
        <row r="505">
          <cell r="B505" t="str">
            <v/>
          </cell>
          <cell r="D505" t="str">
            <v/>
          </cell>
          <cell r="G505">
            <v>21</v>
          </cell>
          <cell r="I505">
            <v>0</v>
          </cell>
          <cell r="J505">
            <v>0</v>
          </cell>
          <cell r="L505">
            <v>0</v>
          </cell>
          <cell r="N505" t="str">
            <v/>
          </cell>
          <cell r="O505">
            <v>0</v>
          </cell>
        </row>
        <row r="506">
          <cell r="B506" t="str">
            <v/>
          </cell>
          <cell r="D506" t="str">
            <v/>
          </cell>
          <cell r="G506">
            <v>21</v>
          </cell>
          <cell r="I506">
            <v>0</v>
          </cell>
          <cell r="J506">
            <v>0</v>
          </cell>
          <cell r="L506">
            <v>0</v>
          </cell>
          <cell r="N506" t="str">
            <v/>
          </cell>
          <cell r="O506">
            <v>0</v>
          </cell>
        </row>
        <row r="507">
          <cell r="B507" t="str">
            <v/>
          </cell>
          <cell r="D507" t="str">
            <v/>
          </cell>
          <cell r="G507">
            <v>21</v>
          </cell>
          <cell r="I507">
            <v>0</v>
          </cell>
          <cell r="J507">
            <v>0</v>
          </cell>
          <cell r="L507">
            <v>0</v>
          </cell>
          <cell r="N507" t="str">
            <v/>
          </cell>
          <cell r="O507">
            <v>0</v>
          </cell>
        </row>
        <row r="508">
          <cell r="B508" t="str">
            <v/>
          </cell>
          <cell r="D508" t="str">
            <v/>
          </cell>
          <cell r="G508">
            <v>21</v>
          </cell>
          <cell r="I508">
            <v>0</v>
          </cell>
          <cell r="J508">
            <v>0</v>
          </cell>
          <cell r="L508">
            <v>0</v>
          </cell>
          <cell r="N508" t="str">
            <v/>
          </cell>
          <cell r="O508">
            <v>0</v>
          </cell>
        </row>
        <row r="509">
          <cell r="B509" t="str">
            <v/>
          </cell>
          <cell r="D509" t="str">
            <v/>
          </cell>
          <cell r="G509">
            <v>21</v>
          </cell>
          <cell r="I509">
            <v>0</v>
          </cell>
          <cell r="J509">
            <v>0</v>
          </cell>
          <cell r="L509">
            <v>0</v>
          </cell>
          <cell r="N509" t="str">
            <v/>
          </cell>
          <cell r="O509">
            <v>0</v>
          </cell>
        </row>
        <row r="510">
          <cell r="B510" t="str">
            <v/>
          </cell>
          <cell r="D510" t="str">
            <v/>
          </cell>
          <cell r="G510">
            <v>21</v>
          </cell>
          <cell r="I510">
            <v>0</v>
          </cell>
          <cell r="J510">
            <v>0</v>
          </cell>
          <cell r="L510">
            <v>0</v>
          </cell>
          <cell r="N510" t="str">
            <v/>
          </cell>
          <cell r="O510">
            <v>0</v>
          </cell>
        </row>
        <row r="511">
          <cell r="B511" t="str">
            <v/>
          </cell>
          <cell r="D511" t="str">
            <v/>
          </cell>
          <cell r="G511">
            <v>21</v>
          </cell>
          <cell r="I511">
            <v>0</v>
          </cell>
          <cell r="J511">
            <v>0</v>
          </cell>
          <cell r="L511">
            <v>0</v>
          </cell>
          <cell r="N511" t="str">
            <v/>
          </cell>
          <cell r="O511">
            <v>0</v>
          </cell>
        </row>
        <row r="512">
          <cell r="B512" t="str">
            <v/>
          </cell>
          <cell r="D512" t="str">
            <v/>
          </cell>
          <cell r="G512">
            <v>21</v>
          </cell>
          <cell r="I512">
            <v>0</v>
          </cell>
          <cell r="J512">
            <v>0</v>
          </cell>
          <cell r="L512">
            <v>0</v>
          </cell>
          <cell r="N512" t="str">
            <v/>
          </cell>
          <cell r="O512">
            <v>0</v>
          </cell>
        </row>
        <row r="513">
          <cell r="B513" t="str">
            <v/>
          </cell>
          <cell r="D513" t="str">
            <v/>
          </cell>
          <cell r="G513">
            <v>21</v>
          </cell>
          <cell r="I513">
            <v>0</v>
          </cell>
          <cell r="J513">
            <v>0</v>
          </cell>
          <cell r="L513">
            <v>0</v>
          </cell>
          <cell r="N513" t="str">
            <v/>
          </cell>
          <cell r="O513">
            <v>0</v>
          </cell>
        </row>
        <row r="514">
          <cell r="B514" t="str">
            <v/>
          </cell>
          <cell r="D514" t="str">
            <v/>
          </cell>
          <cell r="G514">
            <v>21</v>
          </cell>
          <cell r="I514">
            <v>0</v>
          </cell>
          <cell r="J514">
            <v>0</v>
          </cell>
          <cell r="L514">
            <v>0</v>
          </cell>
          <cell r="N514" t="str">
            <v/>
          </cell>
          <cell r="O514">
            <v>0</v>
          </cell>
        </row>
        <row r="515">
          <cell r="B515" t="str">
            <v/>
          </cell>
          <cell r="D515" t="str">
            <v/>
          </cell>
          <cell r="G515">
            <v>21</v>
          </cell>
          <cell r="I515">
            <v>0</v>
          </cell>
          <cell r="J515">
            <v>0</v>
          </cell>
          <cell r="L515">
            <v>0</v>
          </cell>
          <cell r="N515" t="str">
            <v/>
          </cell>
          <cell r="O515">
            <v>0</v>
          </cell>
        </row>
        <row r="516">
          <cell r="B516" t="str">
            <v/>
          </cell>
          <cell r="D516" t="str">
            <v/>
          </cell>
          <cell r="G516">
            <v>21</v>
          </cell>
          <cell r="I516">
            <v>0</v>
          </cell>
          <cell r="J516">
            <v>0</v>
          </cell>
          <cell r="L516">
            <v>0</v>
          </cell>
          <cell r="N516" t="str">
            <v/>
          </cell>
          <cell r="O516">
            <v>0</v>
          </cell>
        </row>
        <row r="517">
          <cell r="B517" t="str">
            <v/>
          </cell>
          <cell r="D517" t="str">
            <v/>
          </cell>
          <cell r="G517">
            <v>21</v>
          </cell>
          <cell r="I517">
            <v>0</v>
          </cell>
          <cell r="J517">
            <v>0</v>
          </cell>
          <cell r="L517">
            <v>0</v>
          </cell>
          <cell r="N517" t="str">
            <v/>
          </cell>
          <cell r="O517">
            <v>0</v>
          </cell>
        </row>
        <row r="518">
          <cell r="B518" t="str">
            <v/>
          </cell>
          <cell r="D518" t="str">
            <v/>
          </cell>
          <cell r="G518">
            <v>21</v>
          </cell>
          <cell r="I518">
            <v>0</v>
          </cell>
          <cell r="J518">
            <v>0</v>
          </cell>
          <cell r="L518">
            <v>0</v>
          </cell>
          <cell r="N518" t="str">
            <v/>
          </cell>
          <cell r="O518">
            <v>0</v>
          </cell>
        </row>
        <row r="519">
          <cell r="B519" t="str">
            <v/>
          </cell>
          <cell r="D519" t="str">
            <v/>
          </cell>
          <cell r="G519">
            <v>21</v>
          </cell>
          <cell r="I519">
            <v>0</v>
          </cell>
          <cell r="J519">
            <v>0</v>
          </cell>
          <cell r="L519">
            <v>0</v>
          </cell>
          <cell r="N519" t="str">
            <v/>
          </cell>
          <cell r="O519">
            <v>0</v>
          </cell>
        </row>
        <row r="520">
          <cell r="B520" t="str">
            <v/>
          </cell>
          <cell r="D520" t="str">
            <v/>
          </cell>
          <cell r="G520">
            <v>21</v>
          </cell>
          <cell r="I520">
            <v>0</v>
          </cell>
          <cell r="J520">
            <v>0</v>
          </cell>
          <cell r="L520">
            <v>0</v>
          </cell>
          <cell r="N520" t="str">
            <v/>
          </cell>
          <cell r="O520">
            <v>0</v>
          </cell>
        </row>
        <row r="521">
          <cell r="B521" t="str">
            <v/>
          </cell>
          <cell r="D521" t="str">
            <v/>
          </cell>
          <cell r="G521">
            <v>21</v>
          </cell>
          <cell r="I521">
            <v>0</v>
          </cell>
          <cell r="J521">
            <v>0</v>
          </cell>
          <cell r="L521">
            <v>0</v>
          </cell>
          <cell r="N521" t="str">
            <v/>
          </cell>
          <cell r="O521">
            <v>0</v>
          </cell>
        </row>
        <row r="522">
          <cell r="B522" t="str">
            <v/>
          </cell>
          <cell r="D522" t="str">
            <v/>
          </cell>
          <cell r="G522">
            <v>21</v>
          </cell>
          <cell r="I522">
            <v>0</v>
          </cell>
          <cell r="J522">
            <v>0</v>
          </cell>
          <cell r="L522">
            <v>0</v>
          </cell>
          <cell r="N522" t="str">
            <v/>
          </cell>
          <cell r="O522">
            <v>0</v>
          </cell>
        </row>
        <row r="523">
          <cell r="B523" t="str">
            <v/>
          </cell>
          <cell r="D523" t="str">
            <v/>
          </cell>
          <cell r="G523">
            <v>21</v>
          </cell>
          <cell r="I523">
            <v>0</v>
          </cell>
          <cell r="J523">
            <v>0</v>
          </cell>
          <cell r="L523">
            <v>0</v>
          </cell>
          <cell r="N523" t="str">
            <v/>
          </cell>
          <cell r="O523">
            <v>0</v>
          </cell>
        </row>
      </sheetData>
      <sheetData sheetId="1" refreshError="1"/>
      <sheetData sheetId="2" refreshError="1">
        <row r="2">
          <cell r="A2" t="str">
            <v>CDAD. PROP. C/ CURA FEMENÍA, 20</v>
          </cell>
        </row>
        <row r="3">
          <cell r="A3" t="str">
            <v>CDAD. PROP. C/ HISTORIADOR DIAGO, 2</v>
          </cell>
          <cell r="B3" t="str">
            <v>H46774501</v>
          </cell>
        </row>
        <row r="4">
          <cell r="A4" t="str">
            <v>CDAD. PROP. C/ MALLENT I MERI 113</v>
          </cell>
          <cell r="B4" t="str">
            <v>H97902969</v>
          </cell>
        </row>
        <row r="5">
          <cell r="A5" t="str">
            <v>CDAD. PROP. CADIZ 77</v>
          </cell>
          <cell r="B5" t="str">
            <v>H96036967</v>
          </cell>
        </row>
        <row r="6">
          <cell r="A6" t="str">
            <v>KONE ELEVADORES, S.A.</v>
          </cell>
          <cell r="B6" t="str">
            <v>A28791069</v>
          </cell>
        </row>
        <row r="7">
          <cell r="A7" t="str">
            <v>THE SEA WASP MKT S.L.</v>
          </cell>
          <cell r="B7" t="str">
            <v>B98427347</v>
          </cell>
        </row>
        <row r="8">
          <cell r="A8" t="str">
            <v>COLEGIO TERRITORIAL ARQUITECTOS VALENCIA</v>
          </cell>
          <cell r="B8" t="str">
            <v>Q4675003J</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2">
          <cell r="B12">
            <v>21</v>
          </cell>
          <cell r="D12">
            <v>0.5</v>
          </cell>
        </row>
        <row r="13">
          <cell r="B13">
            <v>10</v>
          </cell>
          <cell r="D13">
            <v>1.4</v>
          </cell>
        </row>
        <row r="14">
          <cell r="B14">
            <v>4</v>
          </cell>
          <cell r="D14">
            <v>5.2</v>
          </cell>
        </row>
      </sheetData>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GASTOS"/>
      <sheetName val="CLIENTES"/>
      <sheetName val="PROVEEDORES"/>
      <sheetName val="CALCULOS"/>
      <sheetName val="MODELO 130"/>
      <sheetName val="MODELO 303"/>
      <sheetName val="MODELO 390"/>
      <sheetName val="IRPF ANUAL"/>
      <sheetName val="MODELO 347"/>
      <sheetName val="FACTURA"/>
      <sheetName val="FACTURA R.EQ"/>
      <sheetName val="Acerca de"/>
      <sheetName val="Bienes de Inversión"/>
      <sheetName val="TABLAS AMORTIZACIONES"/>
      <sheetName val="VEHÍCULO"/>
      <sheetName val="DATOS FISCALES"/>
      <sheetName val="Hoja1"/>
    </sheetNames>
    <sheetDataSet>
      <sheetData sheetId="0">
        <row r="13">
          <cell r="U13">
            <v>2143.0500000000002</v>
          </cell>
        </row>
        <row r="21">
          <cell r="U21">
            <v>977.21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junio-octubre"/>
      <sheetName val="INGRESOS"/>
      <sheetName val="GASTOS"/>
      <sheetName val="CLIENTES"/>
      <sheetName val="PROVEEDORES"/>
      <sheetName val="CALCULOS"/>
      <sheetName val="MODELO 130"/>
      <sheetName val="MODELO 303"/>
      <sheetName val="MODELO 390"/>
      <sheetName val="IRPF ANUAL"/>
      <sheetName val="MODELO 347"/>
      <sheetName val="FACTURA"/>
      <sheetName val="FACTURA R.EQ"/>
      <sheetName val="Acerca de"/>
      <sheetName val="Bienes de Inversión"/>
      <sheetName val="TABLAS AMORTIZACIONES"/>
      <sheetName val="VEHÍCULO"/>
      <sheetName val="DATOS FISCALES"/>
      <sheetName val="Hoja1"/>
    </sheetNames>
    <sheetDataSet>
      <sheetData sheetId="0" refreshError="1"/>
      <sheetData sheetId="1">
        <row r="36">
          <cell r="U36">
            <v>7141.26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GASTOS"/>
      <sheetName val="CLIENTES"/>
      <sheetName val="PROVEEDORES"/>
      <sheetName val="CALCULOS"/>
      <sheetName val="MODELO 130"/>
      <sheetName val="MODELO 303"/>
      <sheetName val="MODELO 390"/>
      <sheetName val="IRPF ANUAL"/>
      <sheetName val="MODELO 347"/>
      <sheetName val="FACTURA"/>
      <sheetName val="FACTURA R.EQ"/>
      <sheetName val="Acerca de"/>
      <sheetName val="Bienes de Inversión"/>
      <sheetName val="TABLAS AMORTIZACIONES"/>
      <sheetName val="VEHÍCULO"/>
      <sheetName val="DATOS FISCALES"/>
      <sheetName val="Hoja1"/>
    </sheetNames>
    <sheetDataSet>
      <sheetData sheetId="0">
        <row r="1">
          <cell r="A1" t="str">
            <v>FECHA
REGISTRO</v>
          </cell>
          <cell r="B1" t="str">
            <v>FECHA
FACTURA</v>
          </cell>
          <cell r="C1" t="str">
            <v>Nº FACTURA</v>
          </cell>
          <cell r="D1" t="str">
            <v>CIF / NIF</v>
          </cell>
          <cell r="E1" t="str">
            <v>APELLIDOS Y NOMBRE O RAZÓN SOCIAL</v>
          </cell>
          <cell r="F1" t="str">
            <v>BASE IMPONIBLE</v>
          </cell>
          <cell r="G1" t="str">
            <v>%
IVA</v>
          </cell>
          <cell r="H1" t="str">
            <v>%
REC.EQ.</v>
          </cell>
          <cell r="I1" t="str">
            <v>CUOTA
IVA</v>
          </cell>
          <cell r="J1" t="str">
            <v>CUOTA
REC. EQ.</v>
          </cell>
          <cell r="K1" t="str">
            <v>CUOTA RETENC
IRPF</v>
          </cell>
          <cell r="L1" t="str">
            <v>TOTAL FACTURA</v>
          </cell>
          <cell r="N1" t="str">
            <v>Trimestre</v>
          </cell>
          <cell r="O1" t="str">
            <v>Nº de Declarado Modelo 347</v>
          </cell>
        </row>
        <row r="2">
          <cell r="A2">
            <v>42394</v>
          </cell>
          <cell r="B2">
            <v>42394</v>
          </cell>
          <cell r="C2">
            <v>1</v>
          </cell>
          <cell r="D2" t="str">
            <v>A28791069</v>
          </cell>
          <cell r="E2" t="str">
            <v>KONE ELEVADORES, S.A.</v>
          </cell>
          <cell r="F2">
            <v>1950</v>
          </cell>
          <cell r="G2">
            <v>21</v>
          </cell>
          <cell r="I2">
            <v>409.5</v>
          </cell>
          <cell r="J2">
            <v>0</v>
          </cell>
          <cell r="L2">
            <v>2359.5</v>
          </cell>
          <cell r="N2">
            <v>1</v>
          </cell>
          <cell r="O2">
            <v>1</v>
          </cell>
        </row>
        <row r="3">
          <cell r="A3">
            <v>42394</v>
          </cell>
          <cell r="B3">
            <v>42394</v>
          </cell>
          <cell r="C3">
            <v>2</v>
          </cell>
          <cell r="D3" t="str">
            <v>A28791069</v>
          </cell>
          <cell r="E3" t="str">
            <v>KONE ELEVADORES, S.A.</v>
          </cell>
          <cell r="F3">
            <v>950</v>
          </cell>
          <cell r="G3">
            <v>21</v>
          </cell>
          <cell r="I3">
            <v>199.5</v>
          </cell>
          <cell r="J3">
            <v>0</v>
          </cell>
          <cell r="L3">
            <v>1149.5</v>
          </cell>
          <cell r="N3">
            <v>1</v>
          </cell>
          <cell r="O3">
            <v>1</v>
          </cell>
        </row>
        <row r="4">
          <cell r="A4">
            <v>42410</v>
          </cell>
          <cell r="B4">
            <v>42410</v>
          </cell>
          <cell r="C4">
            <v>3</v>
          </cell>
          <cell r="D4" t="str">
            <v>A28791069</v>
          </cell>
          <cell r="E4" t="str">
            <v>KONE ELEVADORES, S.A.</v>
          </cell>
          <cell r="F4">
            <v>1350</v>
          </cell>
          <cell r="G4">
            <v>21</v>
          </cell>
          <cell r="I4">
            <v>283.5</v>
          </cell>
          <cell r="J4">
            <v>0</v>
          </cell>
          <cell r="L4">
            <v>1633.5</v>
          </cell>
          <cell r="N4">
            <v>1</v>
          </cell>
          <cell r="O4">
            <v>1</v>
          </cell>
        </row>
        <row r="5">
          <cell r="A5">
            <v>42419</v>
          </cell>
          <cell r="B5">
            <v>42419</v>
          </cell>
          <cell r="C5">
            <v>4</v>
          </cell>
          <cell r="D5" t="str">
            <v>Q4675003J</v>
          </cell>
          <cell r="E5" t="str">
            <v>COLEGIO TERRITORIAL ARQUITECTOS VALENCIA</v>
          </cell>
          <cell r="F5">
            <v>2040</v>
          </cell>
          <cell r="G5">
            <v>21</v>
          </cell>
          <cell r="I5">
            <v>428.4</v>
          </cell>
          <cell r="J5">
            <v>0</v>
          </cell>
          <cell r="L5">
            <v>2468.4</v>
          </cell>
          <cell r="N5">
            <v>1</v>
          </cell>
          <cell r="O5">
            <v>2</v>
          </cell>
        </row>
        <row r="6">
          <cell r="A6">
            <v>42439</v>
          </cell>
          <cell r="B6">
            <v>42439</v>
          </cell>
          <cell r="C6">
            <v>5</v>
          </cell>
          <cell r="D6" t="str">
            <v>A28791069</v>
          </cell>
          <cell r="E6" t="str">
            <v>KONE ELEVADORES, S.A.</v>
          </cell>
          <cell r="F6">
            <v>1600</v>
          </cell>
          <cell r="G6">
            <v>21</v>
          </cell>
          <cell r="I6">
            <v>336</v>
          </cell>
          <cell r="J6">
            <v>0</v>
          </cell>
          <cell r="L6">
            <v>1936</v>
          </cell>
          <cell r="N6">
            <v>1</v>
          </cell>
          <cell r="O6">
            <v>1</v>
          </cell>
        </row>
        <row r="7">
          <cell r="A7">
            <v>42439</v>
          </cell>
          <cell r="B7">
            <v>42439</v>
          </cell>
          <cell r="C7">
            <v>6</v>
          </cell>
          <cell r="D7" t="str">
            <v>Q4675003J</v>
          </cell>
          <cell r="E7" t="str">
            <v>COLEGIO TERRITORIAL ARQUITECTOS VALENCIA</v>
          </cell>
          <cell r="F7">
            <v>1980</v>
          </cell>
          <cell r="G7">
            <v>21</v>
          </cell>
          <cell r="I7">
            <v>415.8</v>
          </cell>
          <cell r="J7">
            <v>0</v>
          </cell>
          <cell r="K7">
            <v>0</v>
          </cell>
          <cell r="L7">
            <v>2395.8000000000002</v>
          </cell>
          <cell r="N7">
            <v>1</v>
          </cell>
          <cell r="O7">
            <v>2</v>
          </cell>
        </row>
        <row r="8">
          <cell r="A8">
            <v>42479</v>
          </cell>
          <cell r="B8">
            <v>42479</v>
          </cell>
          <cell r="C8">
            <v>7</v>
          </cell>
          <cell r="D8" t="str">
            <v>A28791069</v>
          </cell>
          <cell r="E8" t="str">
            <v>KONE ELEVADORES, S.A.</v>
          </cell>
          <cell r="F8">
            <v>1500</v>
          </cell>
          <cell r="G8">
            <v>21</v>
          </cell>
          <cell r="I8">
            <v>315</v>
          </cell>
          <cell r="J8">
            <v>0</v>
          </cell>
          <cell r="L8">
            <v>1815</v>
          </cell>
          <cell r="N8">
            <v>2</v>
          </cell>
          <cell r="O8">
            <v>1</v>
          </cell>
        </row>
        <row r="9">
          <cell r="A9">
            <v>42479</v>
          </cell>
          <cell r="B9">
            <v>42479</v>
          </cell>
          <cell r="C9">
            <v>8</v>
          </cell>
          <cell r="D9" t="str">
            <v>A28791069</v>
          </cell>
          <cell r="E9" t="str">
            <v>KONE ELEVADORES, S.A.</v>
          </cell>
          <cell r="F9">
            <v>1900</v>
          </cell>
          <cell r="G9">
            <v>21</v>
          </cell>
          <cell r="I9">
            <v>399</v>
          </cell>
          <cell r="J9">
            <v>0</v>
          </cell>
          <cell r="K9">
            <v>0</v>
          </cell>
          <cell r="L9">
            <v>2299</v>
          </cell>
          <cell r="N9">
            <v>2</v>
          </cell>
          <cell r="O9">
            <v>1</v>
          </cell>
        </row>
        <row r="10">
          <cell r="A10">
            <v>42480</v>
          </cell>
          <cell r="B10">
            <v>42480</v>
          </cell>
          <cell r="C10">
            <v>9</v>
          </cell>
          <cell r="D10" t="str">
            <v>A28791069</v>
          </cell>
          <cell r="E10" t="str">
            <v>KONE ELEVADORES, S.A.</v>
          </cell>
          <cell r="F10">
            <v>2091</v>
          </cell>
          <cell r="G10">
            <v>21</v>
          </cell>
          <cell r="I10">
            <v>439.11</v>
          </cell>
          <cell r="J10">
            <v>0</v>
          </cell>
          <cell r="K10">
            <v>0</v>
          </cell>
          <cell r="L10">
            <v>2530.11</v>
          </cell>
          <cell r="N10">
            <v>2</v>
          </cell>
          <cell r="O10">
            <v>1</v>
          </cell>
        </row>
        <row r="11">
          <cell r="A11">
            <v>42481</v>
          </cell>
          <cell r="B11">
            <v>42481</v>
          </cell>
          <cell r="C11">
            <v>10</v>
          </cell>
          <cell r="D11" t="str">
            <v>A28791069</v>
          </cell>
          <cell r="E11" t="str">
            <v>KONE ELEVADORES, S.A.</v>
          </cell>
          <cell r="F11">
            <v>2000</v>
          </cell>
          <cell r="G11">
            <v>21</v>
          </cell>
          <cell r="I11">
            <v>420</v>
          </cell>
          <cell r="J11">
            <v>0</v>
          </cell>
          <cell r="L11">
            <v>2420</v>
          </cell>
          <cell r="N11">
            <v>2</v>
          </cell>
          <cell r="O11">
            <v>1</v>
          </cell>
        </row>
        <row r="12">
          <cell r="A12">
            <v>42500</v>
          </cell>
          <cell r="B12">
            <v>42500</v>
          </cell>
          <cell r="C12">
            <v>12</v>
          </cell>
          <cell r="D12" t="str">
            <v>A28791069</v>
          </cell>
          <cell r="E12" t="str">
            <v>KONE ELEVADORES, S.A.</v>
          </cell>
          <cell r="F12">
            <v>1800</v>
          </cell>
          <cell r="G12">
            <v>21</v>
          </cell>
          <cell r="I12">
            <v>378</v>
          </cell>
          <cell r="J12">
            <v>0</v>
          </cell>
          <cell r="L12">
            <v>2178</v>
          </cell>
          <cell r="N12">
            <v>2</v>
          </cell>
          <cell r="O12">
            <v>1</v>
          </cell>
        </row>
        <row r="13">
          <cell r="A13">
            <v>42500</v>
          </cell>
          <cell r="B13">
            <v>42500</v>
          </cell>
          <cell r="C13">
            <v>11</v>
          </cell>
          <cell r="D13" t="str">
            <v>A28791069</v>
          </cell>
          <cell r="E13" t="str">
            <v>KONE ELEVADORES, S.A.</v>
          </cell>
          <cell r="F13">
            <v>1750</v>
          </cell>
          <cell r="G13">
            <v>21</v>
          </cell>
          <cell r="I13">
            <v>367.5</v>
          </cell>
          <cell r="J13">
            <v>0</v>
          </cell>
          <cell r="L13">
            <v>2117.5</v>
          </cell>
          <cell r="N13">
            <v>2</v>
          </cell>
          <cell r="O13">
            <v>1</v>
          </cell>
        </row>
        <row r="14">
          <cell r="A14">
            <v>42500</v>
          </cell>
          <cell r="B14">
            <v>42500</v>
          </cell>
          <cell r="C14">
            <v>13</v>
          </cell>
          <cell r="D14" t="str">
            <v>A28791069</v>
          </cell>
          <cell r="E14" t="str">
            <v>KONE ELEVADORES, S.A.</v>
          </cell>
          <cell r="F14">
            <v>1950</v>
          </cell>
          <cell r="G14">
            <v>21</v>
          </cell>
          <cell r="I14">
            <v>409.5</v>
          </cell>
          <cell r="J14">
            <v>0</v>
          </cell>
          <cell r="L14">
            <v>2359.5</v>
          </cell>
          <cell r="N14">
            <v>2</v>
          </cell>
          <cell r="O14">
            <v>1</v>
          </cell>
        </row>
        <row r="15">
          <cell r="A15">
            <v>42515</v>
          </cell>
          <cell r="B15">
            <v>42515</v>
          </cell>
          <cell r="C15">
            <v>14</v>
          </cell>
          <cell r="D15" t="str">
            <v>A28791069</v>
          </cell>
          <cell r="E15" t="str">
            <v>KONE ELEVADORES, S.A.</v>
          </cell>
          <cell r="F15">
            <v>2150</v>
          </cell>
          <cell r="G15">
            <v>21</v>
          </cell>
          <cell r="I15">
            <v>451.5</v>
          </cell>
          <cell r="J15">
            <v>0</v>
          </cell>
          <cell r="L15">
            <v>2601.5</v>
          </cell>
          <cell r="N15">
            <v>2</v>
          </cell>
          <cell r="O15">
            <v>1</v>
          </cell>
        </row>
        <row r="16">
          <cell r="A16">
            <v>42527</v>
          </cell>
          <cell r="B16">
            <v>42527</v>
          </cell>
          <cell r="C16">
            <v>15</v>
          </cell>
          <cell r="D16" t="str">
            <v>H46785747</v>
          </cell>
          <cell r="E16" t="str">
            <v>C.P.SAN ANDRÉS, 41</v>
          </cell>
          <cell r="F16">
            <v>1800</v>
          </cell>
          <cell r="G16">
            <v>21</v>
          </cell>
          <cell r="I16">
            <v>378</v>
          </cell>
          <cell r="J16">
            <v>0</v>
          </cell>
          <cell r="L16">
            <v>2178</v>
          </cell>
          <cell r="N16">
            <v>2</v>
          </cell>
          <cell r="O16">
            <v>0</v>
          </cell>
        </row>
        <row r="17">
          <cell r="A17">
            <v>42500</v>
          </cell>
          <cell r="B17">
            <v>42500</v>
          </cell>
          <cell r="D17" t="str">
            <v>A28791069</v>
          </cell>
          <cell r="E17" t="str">
            <v>KONE ELEVADORES, S.A.</v>
          </cell>
          <cell r="F17">
            <v>600</v>
          </cell>
          <cell r="G17">
            <v>21</v>
          </cell>
          <cell r="I17">
            <v>126</v>
          </cell>
          <cell r="J17">
            <v>0</v>
          </cell>
          <cell r="L17">
            <v>726</v>
          </cell>
          <cell r="N17">
            <v>2</v>
          </cell>
          <cell r="O17">
            <v>1</v>
          </cell>
        </row>
        <row r="18">
          <cell r="A18">
            <v>42551</v>
          </cell>
          <cell r="B18">
            <v>42551</v>
          </cell>
          <cell r="D18" t="str">
            <v>A28791069</v>
          </cell>
          <cell r="E18" t="str">
            <v>KONE ELEVADORES, S.A.</v>
          </cell>
          <cell r="F18">
            <v>750</v>
          </cell>
          <cell r="G18">
            <v>21</v>
          </cell>
          <cell r="I18">
            <v>157.5</v>
          </cell>
          <cell r="J18">
            <v>0</v>
          </cell>
          <cell r="L18">
            <v>907.5</v>
          </cell>
          <cell r="N18">
            <v>2</v>
          </cell>
          <cell r="O18">
            <v>1</v>
          </cell>
        </row>
        <row r="19">
          <cell r="A19">
            <v>42551</v>
          </cell>
          <cell r="B19">
            <v>42551</v>
          </cell>
          <cell r="D19" t="str">
            <v>A28791069</v>
          </cell>
          <cell r="E19" t="str">
            <v>KONE ELEVADORES, S.A.</v>
          </cell>
          <cell r="F19">
            <v>2250</v>
          </cell>
          <cell r="G19">
            <v>21</v>
          </cell>
          <cell r="I19">
            <v>472.5</v>
          </cell>
          <cell r="J19">
            <v>0</v>
          </cell>
          <cell r="L19">
            <v>2722.5</v>
          </cell>
          <cell r="N19">
            <v>2</v>
          </cell>
          <cell r="O19">
            <v>1</v>
          </cell>
        </row>
        <row r="20">
          <cell r="A20">
            <v>42551</v>
          </cell>
          <cell r="B20">
            <v>42551</v>
          </cell>
          <cell r="D20" t="str">
            <v>A28791069</v>
          </cell>
          <cell r="E20" t="str">
            <v>KONE ELEVADORES, S.A.</v>
          </cell>
          <cell r="F20">
            <v>2400</v>
          </cell>
          <cell r="G20">
            <v>21</v>
          </cell>
          <cell r="I20">
            <v>504</v>
          </cell>
          <cell r="J20">
            <v>0</v>
          </cell>
          <cell r="L20">
            <v>2904</v>
          </cell>
          <cell r="N20">
            <v>2</v>
          </cell>
          <cell r="O20">
            <v>1</v>
          </cell>
        </row>
        <row r="21">
          <cell r="A21">
            <v>42551</v>
          </cell>
          <cell r="B21">
            <v>42551</v>
          </cell>
          <cell r="D21" t="str">
            <v>A28791069</v>
          </cell>
          <cell r="E21" t="str">
            <v>KONE ELEVADORES, S.A.</v>
          </cell>
          <cell r="F21">
            <v>2050</v>
          </cell>
          <cell r="G21">
            <v>21</v>
          </cell>
          <cell r="I21">
            <v>430.5</v>
          </cell>
          <cell r="J21">
            <v>0</v>
          </cell>
          <cell r="L21">
            <v>2480.5</v>
          </cell>
          <cell r="N21">
            <v>2</v>
          </cell>
          <cell r="O21">
            <v>1</v>
          </cell>
        </row>
        <row r="22">
          <cell r="A22">
            <v>42551</v>
          </cell>
          <cell r="B22">
            <v>42551</v>
          </cell>
          <cell r="D22" t="str">
            <v>A28791069</v>
          </cell>
          <cell r="E22" t="str">
            <v>KONE ELEVADORES, S.A.</v>
          </cell>
          <cell r="F22">
            <v>800</v>
          </cell>
          <cell r="G22">
            <v>21</v>
          </cell>
          <cell r="I22">
            <v>168</v>
          </cell>
          <cell r="J22">
            <v>0</v>
          </cell>
          <cell r="L22">
            <v>968</v>
          </cell>
          <cell r="N22">
            <v>2</v>
          </cell>
          <cell r="O22">
            <v>1</v>
          </cell>
        </row>
        <row r="23">
          <cell r="A23">
            <v>42582</v>
          </cell>
          <cell r="B23">
            <v>42582</v>
          </cell>
          <cell r="D23" t="str">
            <v>A28791069</v>
          </cell>
          <cell r="E23" t="str">
            <v>KONE ELEVADORES, S.A.</v>
          </cell>
          <cell r="F23">
            <v>2150</v>
          </cell>
          <cell r="G23">
            <v>21</v>
          </cell>
          <cell r="I23">
            <v>451.5</v>
          </cell>
          <cell r="J23">
            <v>0</v>
          </cell>
          <cell r="L23">
            <v>2601.5</v>
          </cell>
          <cell r="N23">
            <v>3</v>
          </cell>
          <cell r="O23">
            <v>1</v>
          </cell>
        </row>
        <row r="24">
          <cell r="A24">
            <v>42582</v>
          </cell>
          <cell r="B24">
            <v>42582</v>
          </cell>
          <cell r="D24" t="str">
            <v>A28791069</v>
          </cell>
          <cell r="E24" t="str">
            <v>KONE ELEVADORES, S.A.</v>
          </cell>
          <cell r="F24">
            <v>2200</v>
          </cell>
          <cell r="G24">
            <v>21</v>
          </cell>
          <cell r="I24">
            <v>462</v>
          </cell>
          <cell r="J24">
            <v>0</v>
          </cell>
          <cell r="L24">
            <v>2662</v>
          </cell>
          <cell r="N24">
            <v>3</v>
          </cell>
          <cell r="O24">
            <v>1</v>
          </cell>
        </row>
        <row r="25">
          <cell r="A25">
            <v>42582</v>
          </cell>
          <cell r="B25">
            <v>42582</v>
          </cell>
          <cell r="D25" t="str">
            <v>A28791069</v>
          </cell>
          <cell r="E25" t="str">
            <v>KONE ELEVADORES, S.A.</v>
          </cell>
          <cell r="F25">
            <v>1500</v>
          </cell>
          <cell r="G25">
            <v>21</v>
          </cell>
          <cell r="I25">
            <v>315</v>
          </cell>
          <cell r="J25">
            <v>0</v>
          </cell>
          <cell r="L25">
            <v>1815</v>
          </cell>
          <cell r="N25">
            <v>3</v>
          </cell>
          <cell r="O25">
            <v>1</v>
          </cell>
        </row>
        <row r="26">
          <cell r="A26">
            <v>42582</v>
          </cell>
          <cell r="B26">
            <v>42582</v>
          </cell>
          <cell r="D26" t="str">
            <v>A28791069</v>
          </cell>
          <cell r="E26" t="str">
            <v>KONE ELEVADORES, S.A.</v>
          </cell>
          <cell r="F26">
            <v>3000</v>
          </cell>
          <cell r="G26">
            <v>21</v>
          </cell>
          <cell r="I26">
            <v>630</v>
          </cell>
          <cell r="J26">
            <v>0</v>
          </cell>
          <cell r="L26">
            <v>3630</v>
          </cell>
          <cell r="N26">
            <v>3</v>
          </cell>
          <cell r="O26">
            <v>1</v>
          </cell>
        </row>
        <row r="27">
          <cell r="A27">
            <v>42582</v>
          </cell>
          <cell r="B27">
            <v>42582</v>
          </cell>
          <cell r="D27" t="str">
            <v>A28791069</v>
          </cell>
          <cell r="E27" t="str">
            <v>KONE ELEVADORES, S.A.</v>
          </cell>
          <cell r="F27">
            <v>2450</v>
          </cell>
          <cell r="G27">
            <v>21</v>
          </cell>
          <cell r="I27">
            <v>514.5</v>
          </cell>
          <cell r="J27">
            <v>0</v>
          </cell>
          <cell r="L27">
            <v>2964.5</v>
          </cell>
          <cell r="N27">
            <v>3</v>
          </cell>
          <cell r="O27">
            <v>1</v>
          </cell>
        </row>
        <row r="28">
          <cell r="B28" t="str">
            <v/>
          </cell>
          <cell r="D28" t="str">
            <v/>
          </cell>
          <cell r="G28">
            <v>21</v>
          </cell>
          <cell r="I28">
            <v>0</v>
          </cell>
          <cell r="J28">
            <v>0</v>
          </cell>
          <cell r="L28">
            <v>0</v>
          </cell>
          <cell r="N28" t="str">
            <v/>
          </cell>
          <cell r="O28">
            <v>0</v>
          </cell>
        </row>
        <row r="29">
          <cell r="B29" t="str">
            <v/>
          </cell>
          <cell r="D29" t="str">
            <v/>
          </cell>
          <cell r="G29">
            <v>21</v>
          </cell>
          <cell r="I29">
            <v>0</v>
          </cell>
          <cell r="J29">
            <v>0</v>
          </cell>
          <cell r="L29">
            <v>0</v>
          </cell>
          <cell r="N29" t="str">
            <v/>
          </cell>
          <cell r="O29">
            <v>0</v>
          </cell>
        </row>
        <row r="30">
          <cell r="B30" t="str">
            <v/>
          </cell>
          <cell r="D30" t="str">
            <v/>
          </cell>
          <cell r="G30">
            <v>21</v>
          </cell>
          <cell r="I30">
            <v>0</v>
          </cell>
          <cell r="J30">
            <v>0</v>
          </cell>
          <cell r="L30">
            <v>0</v>
          </cell>
          <cell r="N30" t="str">
            <v/>
          </cell>
          <cell r="O30">
            <v>0</v>
          </cell>
        </row>
        <row r="31">
          <cell r="B31" t="str">
            <v/>
          </cell>
          <cell r="D31" t="str">
            <v/>
          </cell>
          <cell r="G31">
            <v>21</v>
          </cell>
          <cell r="I31">
            <v>0</v>
          </cell>
          <cell r="J31">
            <v>0</v>
          </cell>
          <cell r="L31">
            <v>0</v>
          </cell>
          <cell r="N31" t="str">
            <v/>
          </cell>
          <cell r="O31">
            <v>0</v>
          </cell>
        </row>
        <row r="32">
          <cell r="B32" t="str">
            <v/>
          </cell>
          <cell r="D32" t="str">
            <v/>
          </cell>
          <cell r="G32">
            <v>21</v>
          </cell>
          <cell r="I32">
            <v>0</v>
          </cell>
          <cell r="J32">
            <v>0</v>
          </cell>
          <cell r="K32">
            <v>0</v>
          </cell>
          <cell r="L32">
            <v>0</v>
          </cell>
          <cell r="N32" t="str">
            <v/>
          </cell>
          <cell r="O32">
            <v>0</v>
          </cell>
        </row>
        <row r="33">
          <cell r="B33" t="str">
            <v/>
          </cell>
          <cell r="D33" t="str">
            <v/>
          </cell>
          <cell r="G33">
            <v>21</v>
          </cell>
          <cell r="I33">
            <v>0</v>
          </cell>
          <cell r="J33">
            <v>0</v>
          </cell>
          <cell r="L33">
            <v>0</v>
          </cell>
          <cell r="N33" t="str">
            <v/>
          </cell>
          <cell r="O33">
            <v>0</v>
          </cell>
        </row>
        <row r="34">
          <cell r="B34" t="str">
            <v/>
          </cell>
          <cell r="D34" t="str">
            <v/>
          </cell>
          <cell r="G34">
            <v>21</v>
          </cell>
          <cell r="I34">
            <v>0</v>
          </cell>
          <cell r="J34">
            <v>0</v>
          </cell>
          <cell r="L34">
            <v>0</v>
          </cell>
          <cell r="N34" t="str">
            <v/>
          </cell>
          <cell r="O34">
            <v>0</v>
          </cell>
        </row>
        <row r="35">
          <cell r="B35" t="str">
            <v/>
          </cell>
          <cell r="D35" t="str">
            <v/>
          </cell>
          <cell r="G35">
            <v>21</v>
          </cell>
          <cell r="I35">
            <v>0</v>
          </cell>
          <cell r="J35">
            <v>0</v>
          </cell>
          <cell r="L35">
            <v>0</v>
          </cell>
          <cell r="N35" t="str">
            <v/>
          </cell>
          <cell r="O35">
            <v>0</v>
          </cell>
        </row>
        <row r="36">
          <cell r="B36" t="str">
            <v/>
          </cell>
          <cell r="D36" t="str">
            <v/>
          </cell>
          <cell r="G36">
            <v>21</v>
          </cell>
          <cell r="I36">
            <v>0</v>
          </cell>
          <cell r="J36">
            <v>0</v>
          </cell>
          <cell r="K36">
            <v>0</v>
          </cell>
          <cell r="L36">
            <v>0</v>
          </cell>
          <cell r="N36" t="str">
            <v/>
          </cell>
          <cell r="O36">
            <v>0</v>
          </cell>
        </row>
        <row r="37">
          <cell r="B37" t="str">
            <v/>
          </cell>
          <cell r="D37" t="str">
            <v/>
          </cell>
          <cell r="G37">
            <v>21</v>
          </cell>
          <cell r="I37">
            <v>0</v>
          </cell>
          <cell r="J37">
            <v>0</v>
          </cell>
          <cell r="L37">
            <v>0</v>
          </cell>
          <cell r="N37" t="str">
            <v/>
          </cell>
          <cell r="O37">
            <v>0</v>
          </cell>
        </row>
        <row r="38">
          <cell r="B38" t="str">
            <v/>
          </cell>
          <cell r="D38" t="str">
            <v/>
          </cell>
          <cell r="G38">
            <v>21</v>
          </cell>
          <cell r="I38">
            <v>0</v>
          </cell>
          <cell r="J38">
            <v>0</v>
          </cell>
          <cell r="L38">
            <v>0</v>
          </cell>
          <cell r="N38" t="str">
            <v/>
          </cell>
          <cell r="O38">
            <v>0</v>
          </cell>
        </row>
        <row r="39">
          <cell r="B39" t="str">
            <v/>
          </cell>
          <cell r="D39" t="str">
            <v/>
          </cell>
          <cell r="G39">
            <v>21</v>
          </cell>
          <cell r="I39">
            <v>0</v>
          </cell>
          <cell r="J39">
            <v>0</v>
          </cell>
          <cell r="L39">
            <v>0</v>
          </cell>
          <cell r="N39" t="str">
            <v/>
          </cell>
          <cell r="O39">
            <v>0</v>
          </cell>
        </row>
        <row r="40">
          <cell r="B40" t="str">
            <v/>
          </cell>
          <cell r="D40" t="str">
            <v/>
          </cell>
          <cell r="G40">
            <v>21</v>
          </cell>
          <cell r="I40">
            <v>0</v>
          </cell>
          <cell r="J40">
            <v>0</v>
          </cell>
          <cell r="L40">
            <v>0</v>
          </cell>
          <cell r="N40" t="str">
            <v/>
          </cell>
          <cell r="O40">
            <v>0</v>
          </cell>
        </row>
        <row r="41">
          <cell r="B41" t="str">
            <v/>
          </cell>
          <cell r="D41" t="str">
            <v/>
          </cell>
          <cell r="G41">
            <v>21</v>
          </cell>
          <cell r="I41">
            <v>0</v>
          </cell>
          <cell r="J41">
            <v>0</v>
          </cell>
          <cell r="L41">
            <v>0</v>
          </cell>
          <cell r="N41" t="str">
            <v/>
          </cell>
          <cell r="O41">
            <v>0</v>
          </cell>
        </row>
        <row r="42">
          <cell r="B42" t="str">
            <v/>
          </cell>
          <cell r="D42" t="str">
            <v/>
          </cell>
          <cell r="G42">
            <v>21</v>
          </cell>
          <cell r="I42">
            <v>0</v>
          </cell>
          <cell r="J42">
            <v>0</v>
          </cell>
          <cell r="L42">
            <v>0</v>
          </cell>
          <cell r="N42" t="str">
            <v/>
          </cell>
          <cell r="O42">
            <v>0</v>
          </cell>
        </row>
        <row r="43">
          <cell r="B43" t="str">
            <v/>
          </cell>
          <cell r="D43" t="str">
            <v/>
          </cell>
          <cell r="G43">
            <v>21</v>
          </cell>
          <cell r="I43">
            <v>0</v>
          </cell>
          <cell r="J43">
            <v>0</v>
          </cell>
          <cell r="L43">
            <v>0</v>
          </cell>
          <cell r="N43" t="str">
            <v/>
          </cell>
          <cell r="O43">
            <v>0</v>
          </cell>
        </row>
        <row r="44">
          <cell r="B44" t="str">
            <v/>
          </cell>
          <cell r="D44" t="str">
            <v/>
          </cell>
          <cell r="G44">
            <v>21</v>
          </cell>
          <cell r="I44">
            <v>0</v>
          </cell>
          <cell r="J44">
            <v>0</v>
          </cell>
          <cell r="L44">
            <v>0</v>
          </cell>
          <cell r="N44" t="str">
            <v/>
          </cell>
          <cell r="O44">
            <v>0</v>
          </cell>
        </row>
        <row r="45">
          <cell r="B45" t="str">
            <v/>
          </cell>
          <cell r="D45" t="str">
            <v/>
          </cell>
          <cell r="G45">
            <v>21</v>
          </cell>
          <cell r="I45">
            <v>0</v>
          </cell>
          <cell r="J45">
            <v>0</v>
          </cell>
          <cell r="L45">
            <v>0</v>
          </cell>
          <cell r="N45" t="str">
            <v/>
          </cell>
          <cell r="O45">
            <v>0</v>
          </cell>
        </row>
        <row r="46">
          <cell r="B46" t="str">
            <v/>
          </cell>
          <cell r="D46" t="str">
            <v/>
          </cell>
          <cell r="G46">
            <v>21</v>
          </cell>
          <cell r="I46">
            <v>0</v>
          </cell>
          <cell r="J46">
            <v>0</v>
          </cell>
          <cell r="L46">
            <v>0</v>
          </cell>
          <cell r="N46" t="str">
            <v/>
          </cell>
          <cell r="O46">
            <v>0</v>
          </cell>
        </row>
        <row r="47">
          <cell r="B47" t="str">
            <v/>
          </cell>
          <cell r="D47" t="str">
            <v/>
          </cell>
          <cell r="G47">
            <v>21</v>
          </cell>
          <cell r="I47">
            <v>0</v>
          </cell>
          <cell r="J47">
            <v>0</v>
          </cell>
          <cell r="L47">
            <v>0</v>
          </cell>
          <cell r="N47" t="str">
            <v/>
          </cell>
          <cell r="O47">
            <v>0</v>
          </cell>
        </row>
        <row r="48">
          <cell r="B48" t="str">
            <v/>
          </cell>
          <cell r="D48" t="str">
            <v/>
          </cell>
          <cell r="G48">
            <v>21</v>
          </cell>
          <cell r="I48">
            <v>0</v>
          </cell>
          <cell r="J48">
            <v>0</v>
          </cell>
          <cell r="L48">
            <v>0</v>
          </cell>
          <cell r="N48" t="str">
            <v/>
          </cell>
          <cell r="O48">
            <v>0</v>
          </cell>
        </row>
        <row r="49">
          <cell r="B49" t="str">
            <v/>
          </cell>
          <cell r="D49" t="str">
            <v/>
          </cell>
          <cell r="G49">
            <v>21</v>
          </cell>
          <cell r="I49">
            <v>0</v>
          </cell>
          <cell r="J49">
            <v>0</v>
          </cell>
          <cell r="L49">
            <v>0</v>
          </cell>
          <cell r="N49" t="str">
            <v/>
          </cell>
          <cell r="O49">
            <v>0</v>
          </cell>
        </row>
        <row r="50">
          <cell r="B50" t="str">
            <v/>
          </cell>
          <cell r="D50" t="str">
            <v/>
          </cell>
          <cell r="G50">
            <v>21</v>
          </cell>
          <cell r="I50">
            <v>0</v>
          </cell>
          <cell r="J50">
            <v>0</v>
          </cell>
          <cell r="L50">
            <v>0</v>
          </cell>
          <cell r="N50" t="str">
            <v/>
          </cell>
          <cell r="O50">
            <v>0</v>
          </cell>
        </row>
        <row r="51">
          <cell r="B51" t="str">
            <v/>
          </cell>
          <cell r="D51" t="str">
            <v/>
          </cell>
          <cell r="G51">
            <v>21</v>
          </cell>
          <cell r="I51">
            <v>0</v>
          </cell>
          <cell r="J51">
            <v>0</v>
          </cell>
          <cell r="L51">
            <v>0</v>
          </cell>
          <cell r="N51" t="str">
            <v/>
          </cell>
          <cell r="O51">
            <v>0</v>
          </cell>
        </row>
        <row r="52">
          <cell r="B52" t="str">
            <v/>
          </cell>
          <cell r="D52" t="str">
            <v/>
          </cell>
          <cell r="G52">
            <v>21</v>
          </cell>
          <cell r="I52">
            <v>0</v>
          </cell>
          <cell r="J52">
            <v>0</v>
          </cell>
          <cell r="L52">
            <v>0</v>
          </cell>
          <cell r="N52" t="str">
            <v/>
          </cell>
          <cell r="O52">
            <v>0</v>
          </cell>
        </row>
        <row r="53">
          <cell r="B53" t="str">
            <v/>
          </cell>
          <cell r="D53" t="str">
            <v/>
          </cell>
          <cell r="G53">
            <v>21</v>
          </cell>
          <cell r="I53">
            <v>0</v>
          </cell>
          <cell r="J53">
            <v>0</v>
          </cell>
          <cell r="L53">
            <v>0</v>
          </cell>
          <cell r="N53" t="str">
            <v/>
          </cell>
          <cell r="O53">
            <v>0</v>
          </cell>
        </row>
        <row r="54">
          <cell r="B54" t="str">
            <v/>
          </cell>
          <cell r="D54" t="str">
            <v/>
          </cell>
          <cell r="G54">
            <v>21</v>
          </cell>
          <cell r="I54">
            <v>0</v>
          </cell>
          <cell r="J54">
            <v>0</v>
          </cell>
          <cell r="L54">
            <v>0</v>
          </cell>
          <cell r="N54" t="str">
            <v/>
          </cell>
          <cell r="O54">
            <v>0</v>
          </cell>
        </row>
        <row r="55">
          <cell r="B55" t="str">
            <v/>
          </cell>
          <cell r="D55" t="str">
            <v/>
          </cell>
          <cell r="G55">
            <v>21</v>
          </cell>
          <cell r="I55">
            <v>0</v>
          </cell>
          <cell r="J55">
            <v>0</v>
          </cell>
          <cell r="L55">
            <v>0</v>
          </cell>
          <cell r="N55" t="str">
            <v/>
          </cell>
          <cell r="O55">
            <v>0</v>
          </cell>
        </row>
        <row r="56">
          <cell r="B56" t="str">
            <v/>
          </cell>
          <cell r="D56" t="str">
            <v/>
          </cell>
          <cell r="G56">
            <v>21</v>
          </cell>
          <cell r="I56">
            <v>0</v>
          </cell>
          <cell r="J56">
            <v>0</v>
          </cell>
          <cell r="L56">
            <v>0</v>
          </cell>
          <cell r="N56" t="str">
            <v/>
          </cell>
          <cell r="O56">
            <v>0</v>
          </cell>
        </row>
        <row r="57">
          <cell r="B57" t="str">
            <v/>
          </cell>
          <cell r="D57" t="str">
            <v/>
          </cell>
          <cell r="G57">
            <v>21</v>
          </cell>
          <cell r="I57">
            <v>0</v>
          </cell>
          <cell r="J57">
            <v>0</v>
          </cell>
          <cell r="L57">
            <v>0</v>
          </cell>
          <cell r="N57" t="str">
            <v/>
          </cell>
          <cell r="O57">
            <v>0</v>
          </cell>
        </row>
        <row r="58">
          <cell r="B58" t="str">
            <v/>
          </cell>
          <cell r="D58" t="str">
            <v/>
          </cell>
          <cell r="G58">
            <v>21</v>
          </cell>
          <cell r="I58">
            <v>0</v>
          </cell>
          <cell r="J58">
            <v>0</v>
          </cell>
          <cell r="L58">
            <v>0</v>
          </cell>
          <cell r="N58" t="str">
            <v/>
          </cell>
          <cell r="O58">
            <v>0</v>
          </cell>
        </row>
        <row r="59">
          <cell r="B59" t="str">
            <v/>
          </cell>
          <cell r="D59" t="str">
            <v/>
          </cell>
          <cell r="G59">
            <v>21</v>
          </cell>
          <cell r="I59">
            <v>0</v>
          </cell>
          <cell r="J59">
            <v>0</v>
          </cell>
          <cell r="L59">
            <v>0</v>
          </cell>
          <cell r="N59" t="str">
            <v/>
          </cell>
          <cell r="O59">
            <v>0</v>
          </cell>
        </row>
        <row r="60">
          <cell r="B60" t="str">
            <v/>
          </cell>
          <cell r="D60" t="str">
            <v/>
          </cell>
          <cell r="G60">
            <v>21</v>
          </cell>
          <cell r="I60">
            <v>0</v>
          </cell>
          <cell r="J60">
            <v>0</v>
          </cell>
          <cell r="L60">
            <v>0</v>
          </cell>
          <cell r="N60" t="str">
            <v/>
          </cell>
          <cell r="O60">
            <v>0</v>
          </cell>
        </row>
        <row r="61">
          <cell r="B61" t="str">
            <v/>
          </cell>
          <cell r="D61" t="str">
            <v/>
          </cell>
          <cell r="G61">
            <v>21</v>
          </cell>
          <cell r="I61">
            <v>0</v>
          </cell>
          <cell r="J61">
            <v>0</v>
          </cell>
          <cell r="L61">
            <v>0</v>
          </cell>
          <cell r="N61" t="str">
            <v/>
          </cell>
          <cell r="O61">
            <v>0</v>
          </cell>
        </row>
        <row r="62">
          <cell r="B62" t="str">
            <v/>
          </cell>
          <cell r="D62" t="str">
            <v/>
          </cell>
          <cell r="G62">
            <v>21</v>
          </cell>
          <cell r="I62">
            <v>0</v>
          </cell>
          <cell r="J62">
            <v>0</v>
          </cell>
          <cell r="L62">
            <v>0</v>
          </cell>
          <cell r="N62" t="str">
            <v/>
          </cell>
          <cell r="O62">
            <v>0</v>
          </cell>
        </row>
        <row r="63">
          <cell r="B63" t="str">
            <v/>
          </cell>
          <cell r="D63" t="str">
            <v/>
          </cell>
          <cell r="G63">
            <v>21</v>
          </cell>
          <cell r="I63">
            <v>0</v>
          </cell>
          <cell r="J63">
            <v>0</v>
          </cell>
          <cell r="L63">
            <v>0</v>
          </cell>
          <cell r="N63" t="str">
            <v/>
          </cell>
          <cell r="O63">
            <v>0</v>
          </cell>
        </row>
        <row r="64">
          <cell r="B64" t="str">
            <v/>
          </cell>
          <cell r="D64" t="str">
            <v/>
          </cell>
          <cell r="G64">
            <v>21</v>
          </cell>
          <cell r="I64">
            <v>0</v>
          </cell>
          <cell r="J64">
            <v>0</v>
          </cell>
          <cell r="L64">
            <v>0</v>
          </cell>
          <cell r="N64" t="str">
            <v/>
          </cell>
          <cell r="O64">
            <v>0</v>
          </cell>
        </row>
        <row r="65">
          <cell r="B65" t="str">
            <v/>
          </cell>
          <cell r="D65" t="str">
            <v/>
          </cell>
          <cell r="G65">
            <v>21</v>
          </cell>
          <cell r="I65">
            <v>0</v>
          </cell>
          <cell r="J65">
            <v>0</v>
          </cell>
          <cell r="L65">
            <v>0</v>
          </cell>
          <cell r="N65" t="str">
            <v/>
          </cell>
          <cell r="O65">
            <v>0</v>
          </cell>
        </row>
        <row r="66">
          <cell r="B66" t="str">
            <v/>
          </cell>
          <cell r="D66" t="str">
            <v/>
          </cell>
          <cell r="G66">
            <v>21</v>
          </cell>
          <cell r="I66">
            <v>0</v>
          </cell>
          <cell r="J66">
            <v>0</v>
          </cell>
          <cell r="L66">
            <v>0</v>
          </cell>
          <cell r="N66" t="str">
            <v/>
          </cell>
          <cell r="O66">
            <v>0</v>
          </cell>
        </row>
        <row r="67">
          <cell r="B67" t="str">
            <v/>
          </cell>
          <cell r="D67" t="str">
            <v/>
          </cell>
          <cell r="G67">
            <v>21</v>
          </cell>
          <cell r="I67">
            <v>0</v>
          </cell>
          <cell r="J67">
            <v>0</v>
          </cell>
          <cell r="L67">
            <v>0</v>
          </cell>
          <cell r="N67" t="str">
            <v/>
          </cell>
          <cell r="O67">
            <v>0</v>
          </cell>
        </row>
        <row r="68">
          <cell r="B68" t="str">
            <v/>
          </cell>
          <cell r="D68" t="str">
            <v/>
          </cell>
          <cell r="G68">
            <v>21</v>
          </cell>
          <cell r="I68">
            <v>0</v>
          </cell>
          <cell r="J68">
            <v>0</v>
          </cell>
          <cell r="L68">
            <v>0</v>
          </cell>
          <cell r="N68" t="str">
            <v/>
          </cell>
          <cell r="O68">
            <v>0</v>
          </cell>
        </row>
        <row r="69">
          <cell r="B69" t="str">
            <v/>
          </cell>
          <cell r="D69" t="str">
            <v/>
          </cell>
          <cell r="G69">
            <v>21</v>
          </cell>
          <cell r="I69">
            <v>0</v>
          </cell>
          <cell r="J69">
            <v>0</v>
          </cell>
          <cell r="L69">
            <v>0</v>
          </cell>
          <cell r="N69" t="str">
            <v/>
          </cell>
          <cell r="O69">
            <v>0</v>
          </cell>
        </row>
        <row r="70">
          <cell r="B70" t="str">
            <v/>
          </cell>
          <cell r="D70" t="str">
            <v/>
          </cell>
          <cell r="G70">
            <v>21</v>
          </cell>
          <cell r="I70">
            <v>0</v>
          </cell>
          <cell r="J70">
            <v>0</v>
          </cell>
          <cell r="L70">
            <v>0</v>
          </cell>
          <cell r="N70" t="str">
            <v/>
          </cell>
          <cell r="O70">
            <v>0</v>
          </cell>
        </row>
        <row r="71">
          <cell r="B71" t="str">
            <v/>
          </cell>
          <cell r="D71" t="str">
            <v/>
          </cell>
          <cell r="G71">
            <v>21</v>
          </cell>
          <cell r="I71">
            <v>0</v>
          </cell>
          <cell r="J71">
            <v>0</v>
          </cell>
          <cell r="L71">
            <v>0</v>
          </cell>
          <cell r="N71" t="str">
            <v/>
          </cell>
          <cell r="O71">
            <v>0</v>
          </cell>
        </row>
        <row r="72">
          <cell r="B72" t="str">
            <v/>
          </cell>
          <cell r="D72" t="str">
            <v/>
          </cell>
          <cell r="G72">
            <v>21</v>
          </cell>
          <cell r="I72">
            <v>0</v>
          </cell>
          <cell r="J72">
            <v>0</v>
          </cell>
          <cell r="L72">
            <v>0</v>
          </cell>
          <cell r="N72" t="str">
            <v/>
          </cell>
          <cell r="O72">
            <v>0</v>
          </cell>
        </row>
        <row r="73">
          <cell r="B73" t="str">
            <v/>
          </cell>
          <cell r="D73" t="str">
            <v/>
          </cell>
          <cell r="G73">
            <v>21</v>
          </cell>
          <cell r="I73">
            <v>0</v>
          </cell>
          <cell r="J73">
            <v>0</v>
          </cell>
          <cell r="L73">
            <v>0</v>
          </cell>
          <cell r="N73" t="str">
            <v/>
          </cell>
          <cell r="O73">
            <v>0</v>
          </cell>
        </row>
        <row r="74">
          <cell r="B74" t="str">
            <v/>
          </cell>
          <cell r="D74" t="str">
            <v/>
          </cell>
          <cell r="G74">
            <v>21</v>
          </cell>
          <cell r="I74">
            <v>0</v>
          </cell>
          <cell r="J74">
            <v>0</v>
          </cell>
          <cell r="L74">
            <v>0</v>
          </cell>
          <cell r="N74" t="str">
            <v/>
          </cell>
          <cell r="O74">
            <v>0</v>
          </cell>
        </row>
        <row r="75">
          <cell r="B75" t="str">
            <v/>
          </cell>
          <cell r="D75" t="str">
            <v/>
          </cell>
          <cell r="G75">
            <v>21</v>
          </cell>
          <cell r="I75">
            <v>0</v>
          </cell>
          <cell r="J75">
            <v>0</v>
          </cell>
          <cell r="L75">
            <v>0</v>
          </cell>
          <cell r="N75" t="str">
            <v/>
          </cell>
          <cell r="O75">
            <v>0</v>
          </cell>
        </row>
        <row r="76">
          <cell r="B76" t="str">
            <v/>
          </cell>
          <cell r="D76" t="str">
            <v/>
          </cell>
          <cell r="G76">
            <v>21</v>
          </cell>
          <cell r="I76">
            <v>0</v>
          </cell>
          <cell r="J76">
            <v>0</v>
          </cell>
          <cell r="L76">
            <v>0</v>
          </cell>
          <cell r="N76" t="str">
            <v/>
          </cell>
          <cell r="O76">
            <v>0</v>
          </cell>
        </row>
        <row r="77">
          <cell r="B77" t="str">
            <v/>
          </cell>
          <cell r="D77" t="str">
            <v/>
          </cell>
          <cell r="G77">
            <v>21</v>
          </cell>
          <cell r="I77">
            <v>0</v>
          </cell>
          <cell r="J77">
            <v>0</v>
          </cell>
          <cell r="L77">
            <v>0</v>
          </cell>
          <cell r="N77" t="str">
            <v/>
          </cell>
          <cell r="O77">
            <v>0</v>
          </cell>
        </row>
        <row r="78">
          <cell r="B78" t="str">
            <v/>
          </cell>
          <cell r="D78" t="str">
            <v/>
          </cell>
          <cell r="G78">
            <v>21</v>
          </cell>
          <cell r="I78">
            <v>0</v>
          </cell>
          <cell r="J78">
            <v>0</v>
          </cell>
          <cell r="L78">
            <v>0</v>
          </cell>
          <cell r="N78" t="str">
            <v/>
          </cell>
          <cell r="O78">
            <v>0</v>
          </cell>
        </row>
        <row r="79">
          <cell r="B79" t="str">
            <v/>
          </cell>
          <cell r="D79" t="str">
            <v/>
          </cell>
          <cell r="G79">
            <v>21</v>
          </cell>
          <cell r="I79">
            <v>0</v>
          </cell>
          <cell r="J79">
            <v>0</v>
          </cell>
          <cell r="L79">
            <v>0</v>
          </cell>
          <cell r="N79" t="str">
            <v/>
          </cell>
          <cell r="O79">
            <v>0</v>
          </cell>
        </row>
        <row r="80">
          <cell r="B80" t="str">
            <v/>
          </cell>
          <cell r="D80" t="str">
            <v/>
          </cell>
          <cell r="G80">
            <v>21</v>
          </cell>
          <cell r="I80">
            <v>0</v>
          </cell>
          <cell r="J80">
            <v>0</v>
          </cell>
          <cell r="L80">
            <v>0</v>
          </cell>
          <cell r="N80" t="str">
            <v/>
          </cell>
          <cell r="O80">
            <v>0</v>
          </cell>
        </row>
        <row r="81">
          <cell r="B81" t="str">
            <v/>
          </cell>
          <cell r="D81" t="str">
            <v/>
          </cell>
          <cell r="G81">
            <v>21</v>
          </cell>
          <cell r="I81">
            <v>0</v>
          </cell>
          <cell r="J81">
            <v>0</v>
          </cell>
          <cell r="L81">
            <v>0</v>
          </cell>
          <cell r="N81" t="str">
            <v/>
          </cell>
          <cell r="O81">
            <v>0</v>
          </cell>
        </row>
        <row r="82">
          <cell r="B82" t="str">
            <v/>
          </cell>
          <cell r="D82" t="str">
            <v/>
          </cell>
          <cell r="G82">
            <v>21</v>
          </cell>
          <cell r="I82">
            <v>0</v>
          </cell>
          <cell r="J82">
            <v>0</v>
          </cell>
          <cell r="L82">
            <v>0</v>
          </cell>
          <cell r="N82" t="str">
            <v/>
          </cell>
          <cell r="O82">
            <v>0</v>
          </cell>
        </row>
        <row r="83">
          <cell r="B83" t="str">
            <v/>
          </cell>
          <cell r="D83" t="str">
            <v/>
          </cell>
          <cell r="G83">
            <v>21</v>
          </cell>
          <cell r="I83">
            <v>0</v>
          </cell>
          <cell r="J83">
            <v>0</v>
          </cell>
          <cell r="L83">
            <v>0</v>
          </cell>
          <cell r="N83" t="str">
            <v/>
          </cell>
          <cell r="O83">
            <v>0</v>
          </cell>
        </row>
        <row r="84">
          <cell r="B84" t="str">
            <v/>
          </cell>
          <cell r="D84" t="str">
            <v/>
          </cell>
          <cell r="G84">
            <v>21</v>
          </cell>
          <cell r="I84">
            <v>0</v>
          </cell>
          <cell r="J84">
            <v>0</v>
          </cell>
          <cell r="L84">
            <v>0</v>
          </cell>
          <cell r="N84" t="str">
            <v/>
          </cell>
          <cell r="O84">
            <v>0</v>
          </cell>
        </row>
        <row r="85">
          <cell r="B85" t="str">
            <v/>
          </cell>
          <cell r="D85" t="str">
            <v/>
          </cell>
          <cell r="G85">
            <v>21</v>
          </cell>
          <cell r="I85">
            <v>0</v>
          </cell>
          <cell r="J85">
            <v>0</v>
          </cell>
          <cell r="L85">
            <v>0</v>
          </cell>
          <cell r="N85" t="str">
            <v/>
          </cell>
          <cell r="O85">
            <v>0</v>
          </cell>
        </row>
        <row r="86">
          <cell r="B86" t="str">
            <v/>
          </cell>
          <cell r="D86" t="str">
            <v/>
          </cell>
          <cell r="G86">
            <v>21</v>
          </cell>
          <cell r="I86">
            <v>0</v>
          </cell>
          <cell r="J86">
            <v>0</v>
          </cell>
          <cell r="L86">
            <v>0</v>
          </cell>
          <cell r="N86" t="str">
            <v/>
          </cell>
          <cell r="O86">
            <v>0</v>
          </cell>
        </row>
        <row r="87">
          <cell r="B87" t="str">
            <v/>
          </cell>
          <cell r="D87" t="str">
            <v/>
          </cell>
          <cell r="G87">
            <v>21</v>
          </cell>
          <cell r="I87">
            <v>0</v>
          </cell>
          <cell r="J87">
            <v>0</v>
          </cell>
          <cell r="L87">
            <v>0</v>
          </cell>
          <cell r="N87" t="str">
            <v/>
          </cell>
          <cell r="O87">
            <v>0</v>
          </cell>
        </row>
        <row r="88">
          <cell r="B88" t="str">
            <v/>
          </cell>
          <cell r="D88" t="str">
            <v/>
          </cell>
          <cell r="G88">
            <v>21</v>
          </cell>
          <cell r="I88">
            <v>0</v>
          </cell>
          <cell r="J88">
            <v>0</v>
          </cell>
          <cell r="L88">
            <v>0</v>
          </cell>
          <cell r="N88" t="str">
            <v/>
          </cell>
          <cell r="O88">
            <v>0</v>
          </cell>
        </row>
        <row r="89">
          <cell r="B89" t="str">
            <v/>
          </cell>
          <cell r="D89" t="str">
            <v/>
          </cell>
          <cell r="G89">
            <v>21</v>
          </cell>
          <cell r="I89">
            <v>0</v>
          </cell>
          <cell r="J89">
            <v>0</v>
          </cell>
          <cell r="L89">
            <v>0</v>
          </cell>
          <cell r="N89" t="str">
            <v/>
          </cell>
          <cell r="O89">
            <v>0</v>
          </cell>
        </row>
        <row r="90">
          <cell r="B90" t="str">
            <v/>
          </cell>
          <cell r="D90" t="str">
            <v/>
          </cell>
          <cell r="G90">
            <v>21</v>
          </cell>
          <cell r="I90">
            <v>0</v>
          </cell>
          <cell r="J90">
            <v>0</v>
          </cell>
          <cell r="L90">
            <v>0</v>
          </cell>
          <cell r="N90" t="str">
            <v/>
          </cell>
          <cell r="O90">
            <v>0</v>
          </cell>
        </row>
        <row r="91">
          <cell r="B91" t="str">
            <v/>
          </cell>
          <cell r="D91" t="str">
            <v/>
          </cell>
          <cell r="G91">
            <v>21</v>
          </cell>
          <cell r="I91">
            <v>0</v>
          </cell>
          <cell r="J91">
            <v>0</v>
          </cell>
          <cell r="L91">
            <v>0</v>
          </cell>
          <cell r="N91" t="str">
            <v/>
          </cell>
          <cell r="O91">
            <v>0</v>
          </cell>
        </row>
        <row r="92">
          <cell r="B92" t="str">
            <v/>
          </cell>
          <cell r="D92" t="str">
            <v/>
          </cell>
          <cell r="G92">
            <v>21</v>
          </cell>
          <cell r="I92">
            <v>0</v>
          </cell>
          <cell r="J92">
            <v>0</v>
          </cell>
          <cell r="L92">
            <v>0</v>
          </cell>
          <cell r="N92" t="str">
            <v/>
          </cell>
          <cell r="O92">
            <v>0</v>
          </cell>
        </row>
        <row r="93">
          <cell r="B93" t="str">
            <v/>
          </cell>
          <cell r="D93" t="str">
            <v/>
          </cell>
          <cell r="G93">
            <v>21</v>
          </cell>
          <cell r="I93">
            <v>0</v>
          </cell>
          <cell r="J93">
            <v>0</v>
          </cell>
          <cell r="L93">
            <v>0</v>
          </cell>
          <cell r="N93" t="str">
            <v/>
          </cell>
          <cell r="O93">
            <v>0</v>
          </cell>
        </row>
        <row r="94">
          <cell r="B94" t="str">
            <v/>
          </cell>
          <cell r="D94" t="str">
            <v/>
          </cell>
          <cell r="G94">
            <v>21</v>
          </cell>
          <cell r="I94">
            <v>0</v>
          </cell>
          <cell r="J94">
            <v>0</v>
          </cell>
          <cell r="L94">
            <v>0</v>
          </cell>
          <cell r="N94" t="str">
            <v/>
          </cell>
          <cell r="O94">
            <v>0</v>
          </cell>
        </row>
        <row r="95">
          <cell r="B95" t="str">
            <v/>
          </cell>
          <cell r="D95" t="str">
            <v/>
          </cell>
          <cell r="G95">
            <v>21</v>
          </cell>
          <cell r="I95">
            <v>0</v>
          </cell>
          <cell r="J95">
            <v>0</v>
          </cell>
          <cell r="L95">
            <v>0</v>
          </cell>
          <cell r="N95" t="str">
            <v/>
          </cell>
          <cell r="O95">
            <v>0</v>
          </cell>
        </row>
        <row r="96">
          <cell r="B96" t="str">
            <v/>
          </cell>
          <cell r="D96" t="str">
            <v/>
          </cell>
          <cell r="G96">
            <v>21</v>
          </cell>
          <cell r="I96">
            <v>0</v>
          </cell>
          <cell r="J96">
            <v>0</v>
          </cell>
          <cell r="L96">
            <v>0</v>
          </cell>
          <cell r="N96" t="str">
            <v/>
          </cell>
          <cell r="O96">
            <v>0</v>
          </cell>
        </row>
        <row r="97">
          <cell r="B97" t="str">
            <v/>
          </cell>
          <cell r="D97" t="str">
            <v/>
          </cell>
          <cell r="G97">
            <v>21</v>
          </cell>
          <cell r="I97">
            <v>0</v>
          </cell>
          <cell r="J97">
            <v>0</v>
          </cell>
          <cell r="L97">
            <v>0</v>
          </cell>
          <cell r="N97" t="str">
            <v/>
          </cell>
          <cell r="O97">
            <v>0</v>
          </cell>
        </row>
        <row r="98">
          <cell r="B98" t="str">
            <v/>
          </cell>
          <cell r="D98" t="str">
            <v/>
          </cell>
          <cell r="G98">
            <v>21</v>
          </cell>
          <cell r="I98">
            <v>0</v>
          </cell>
          <cell r="J98">
            <v>0</v>
          </cell>
          <cell r="L98">
            <v>0</v>
          </cell>
          <cell r="N98" t="str">
            <v/>
          </cell>
          <cell r="O98">
            <v>0</v>
          </cell>
        </row>
        <row r="99">
          <cell r="B99" t="str">
            <v/>
          </cell>
          <cell r="D99" t="str">
            <v/>
          </cell>
          <cell r="G99">
            <v>21</v>
          </cell>
          <cell r="I99">
            <v>0</v>
          </cell>
          <cell r="J99">
            <v>0</v>
          </cell>
          <cell r="L99">
            <v>0</v>
          </cell>
          <cell r="N99" t="str">
            <v/>
          </cell>
          <cell r="O99">
            <v>0</v>
          </cell>
        </row>
        <row r="100">
          <cell r="B100" t="str">
            <v/>
          </cell>
          <cell r="D100" t="str">
            <v/>
          </cell>
          <cell r="G100">
            <v>21</v>
          </cell>
          <cell r="I100">
            <v>0</v>
          </cell>
          <cell r="J100">
            <v>0</v>
          </cell>
          <cell r="L100">
            <v>0</v>
          </cell>
          <cell r="N100" t="str">
            <v/>
          </cell>
          <cell r="O100">
            <v>0</v>
          </cell>
        </row>
        <row r="101">
          <cell r="B101" t="str">
            <v/>
          </cell>
          <cell r="D101" t="str">
            <v/>
          </cell>
          <cell r="G101">
            <v>21</v>
          </cell>
          <cell r="I101">
            <v>0</v>
          </cell>
          <cell r="J101">
            <v>0</v>
          </cell>
          <cell r="L101">
            <v>0</v>
          </cell>
          <cell r="N101" t="str">
            <v/>
          </cell>
          <cell r="O101">
            <v>0</v>
          </cell>
        </row>
        <row r="102">
          <cell r="B102" t="str">
            <v/>
          </cell>
          <cell r="D102" t="str">
            <v/>
          </cell>
          <cell r="G102">
            <v>21</v>
          </cell>
          <cell r="I102">
            <v>0</v>
          </cell>
          <cell r="J102">
            <v>0</v>
          </cell>
          <cell r="L102">
            <v>0</v>
          </cell>
          <cell r="N102" t="str">
            <v/>
          </cell>
          <cell r="O102">
            <v>0</v>
          </cell>
        </row>
        <row r="103">
          <cell r="B103" t="str">
            <v/>
          </cell>
          <cell r="D103" t="str">
            <v/>
          </cell>
          <cell r="G103">
            <v>21</v>
          </cell>
          <cell r="I103">
            <v>0</v>
          </cell>
          <cell r="J103">
            <v>0</v>
          </cell>
          <cell r="L103">
            <v>0</v>
          </cell>
          <cell r="N103" t="str">
            <v/>
          </cell>
          <cell r="O103">
            <v>0</v>
          </cell>
        </row>
        <row r="104">
          <cell r="B104" t="str">
            <v/>
          </cell>
          <cell r="D104" t="str">
            <v/>
          </cell>
          <cell r="G104">
            <v>21</v>
          </cell>
          <cell r="I104">
            <v>0</v>
          </cell>
          <cell r="J104">
            <v>0</v>
          </cell>
          <cell r="L104">
            <v>0</v>
          </cell>
          <cell r="N104" t="str">
            <v/>
          </cell>
          <cell r="O104">
            <v>0</v>
          </cell>
        </row>
        <row r="105">
          <cell r="B105" t="str">
            <v/>
          </cell>
          <cell r="D105" t="str">
            <v/>
          </cell>
          <cell r="G105">
            <v>21</v>
          </cell>
          <cell r="I105">
            <v>0</v>
          </cell>
          <cell r="J105">
            <v>0</v>
          </cell>
          <cell r="L105">
            <v>0</v>
          </cell>
          <cell r="N105" t="str">
            <v/>
          </cell>
          <cell r="O105">
            <v>0</v>
          </cell>
        </row>
        <row r="106">
          <cell r="B106" t="str">
            <v/>
          </cell>
          <cell r="D106" t="str">
            <v/>
          </cell>
          <cell r="G106">
            <v>21</v>
          </cell>
          <cell r="I106">
            <v>0</v>
          </cell>
          <cell r="J106">
            <v>0</v>
          </cell>
          <cell r="L106">
            <v>0</v>
          </cell>
          <cell r="N106" t="str">
            <v/>
          </cell>
          <cell r="O106">
            <v>0</v>
          </cell>
        </row>
        <row r="107">
          <cell r="B107" t="str">
            <v/>
          </cell>
          <cell r="D107" t="str">
            <v/>
          </cell>
          <cell r="G107">
            <v>21</v>
          </cell>
          <cell r="I107">
            <v>0</v>
          </cell>
          <cell r="J107">
            <v>0</v>
          </cell>
          <cell r="L107">
            <v>0</v>
          </cell>
          <cell r="N107" t="str">
            <v/>
          </cell>
          <cell r="O107">
            <v>0</v>
          </cell>
        </row>
        <row r="108">
          <cell r="B108" t="str">
            <v/>
          </cell>
          <cell r="D108" t="str">
            <v/>
          </cell>
          <cell r="G108">
            <v>21</v>
          </cell>
          <cell r="I108">
            <v>0</v>
          </cell>
          <cell r="J108">
            <v>0</v>
          </cell>
          <cell r="L108">
            <v>0</v>
          </cell>
          <cell r="N108" t="str">
            <v/>
          </cell>
          <cell r="O108">
            <v>0</v>
          </cell>
        </row>
        <row r="109">
          <cell r="B109" t="str">
            <v/>
          </cell>
          <cell r="D109" t="str">
            <v/>
          </cell>
          <cell r="G109">
            <v>21</v>
          </cell>
          <cell r="I109">
            <v>0</v>
          </cell>
          <cell r="J109">
            <v>0</v>
          </cell>
          <cell r="L109">
            <v>0</v>
          </cell>
          <cell r="N109" t="str">
            <v/>
          </cell>
          <cell r="O109">
            <v>0</v>
          </cell>
        </row>
        <row r="110">
          <cell r="B110" t="str">
            <v/>
          </cell>
          <cell r="D110" t="str">
            <v/>
          </cell>
          <cell r="G110">
            <v>21</v>
          </cell>
          <cell r="I110">
            <v>0</v>
          </cell>
          <cell r="J110">
            <v>0</v>
          </cell>
          <cell r="L110">
            <v>0</v>
          </cell>
          <cell r="N110" t="str">
            <v/>
          </cell>
          <cell r="O110">
            <v>0</v>
          </cell>
        </row>
        <row r="111">
          <cell r="B111" t="str">
            <v/>
          </cell>
          <cell r="D111" t="str">
            <v/>
          </cell>
          <cell r="G111">
            <v>21</v>
          </cell>
          <cell r="I111">
            <v>0</v>
          </cell>
          <cell r="J111">
            <v>0</v>
          </cell>
          <cell r="L111">
            <v>0</v>
          </cell>
          <cell r="N111" t="str">
            <v/>
          </cell>
          <cell r="O111">
            <v>0</v>
          </cell>
        </row>
        <row r="112">
          <cell r="B112" t="str">
            <v/>
          </cell>
          <cell r="D112" t="str">
            <v/>
          </cell>
          <cell r="G112">
            <v>21</v>
          </cell>
          <cell r="I112">
            <v>0</v>
          </cell>
          <cell r="J112">
            <v>0</v>
          </cell>
          <cell r="L112">
            <v>0</v>
          </cell>
          <cell r="N112" t="str">
            <v/>
          </cell>
          <cell r="O112">
            <v>0</v>
          </cell>
        </row>
        <row r="113">
          <cell r="B113" t="str">
            <v/>
          </cell>
          <cell r="D113" t="str">
            <v/>
          </cell>
          <cell r="G113">
            <v>21</v>
          </cell>
          <cell r="I113">
            <v>0</v>
          </cell>
          <cell r="J113">
            <v>0</v>
          </cell>
          <cell r="L113">
            <v>0</v>
          </cell>
          <cell r="N113" t="str">
            <v/>
          </cell>
          <cell r="O113">
            <v>0</v>
          </cell>
        </row>
        <row r="114">
          <cell r="B114" t="str">
            <v/>
          </cell>
          <cell r="D114" t="str">
            <v/>
          </cell>
          <cell r="G114">
            <v>21</v>
          </cell>
          <cell r="I114">
            <v>0</v>
          </cell>
          <cell r="J114">
            <v>0</v>
          </cell>
          <cell r="L114">
            <v>0</v>
          </cell>
          <cell r="N114" t="str">
            <v/>
          </cell>
          <cell r="O114">
            <v>0</v>
          </cell>
        </row>
        <row r="115">
          <cell r="B115" t="str">
            <v/>
          </cell>
          <cell r="D115" t="str">
            <v/>
          </cell>
          <cell r="G115">
            <v>21</v>
          </cell>
          <cell r="I115">
            <v>0</v>
          </cell>
          <cell r="J115">
            <v>0</v>
          </cell>
          <cell r="L115">
            <v>0</v>
          </cell>
          <cell r="N115" t="str">
            <v/>
          </cell>
          <cell r="O115">
            <v>0</v>
          </cell>
        </row>
        <row r="116">
          <cell r="B116" t="str">
            <v/>
          </cell>
          <cell r="D116" t="str">
            <v/>
          </cell>
          <cell r="G116">
            <v>21</v>
          </cell>
          <cell r="I116">
            <v>0</v>
          </cell>
          <cell r="J116">
            <v>0</v>
          </cell>
          <cell r="L116">
            <v>0</v>
          </cell>
          <cell r="N116" t="str">
            <v/>
          </cell>
          <cell r="O116">
            <v>0</v>
          </cell>
        </row>
        <row r="117">
          <cell r="B117" t="str">
            <v/>
          </cell>
          <cell r="D117" t="str">
            <v/>
          </cell>
          <cell r="G117">
            <v>21</v>
          </cell>
          <cell r="I117">
            <v>0</v>
          </cell>
          <cell r="J117">
            <v>0</v>
          </cell>
          <cell r="L117">
            <v>0</v>
          </cell>
          <cell r="N117" t="str">
            <v/>
          </cell>
          <cell r="O117">
            <v>0</v>
          </cell>
        </row>
        <row r="118">
          <cell r="B118" t="str">
            <v/>
          </cell>
          <cell r="D118" t="str">
            <v/>
          </cell>
          <cell r="G118">
            <v>21</v>
          </cell>
          <cell r="I118">
            <v>0</v>
          </cell>
          <cell r="J118">
            <v>0</v>
          </cell>
          <cell r="L118">
            <v>0</v>
          </cell>
          <cell r="N118" t="str">
            <v/>
          </cell>
          <cell r="O118">
            <v>0</v>
          </cell>
        </row>
        <row r="119">
          <cell r="B119" t="str">
            <v/>
          </cell>
          <cell r="D119" t="str">
            <v/>
          </cell>
          <cell r="G119">
            <v>21</v>
          </cell>
          <cell r="I119">
            <v>0</v>
          </cell>
          <cell r="J119">
            <v>0</v>
          </cell>
          <cell r="L119">
            <v>0</v>
          </cell>
          <cell r="N119" t="str">
            <v/>
          </cell>
          <cell r="O119">
            <v>0</v>
          </cell>
        </row>
        <row r="120">
          <cell r="B120" t="str">
            <v/>
          </cell>
          <cell r="D120" t="str">
            <v/>
          </cell>
          <cell r="G120">
            <v>21</v>
          </cell>
          <cell r="I120">
            <v>0</v>
          </cell>
          <cell r="J120">
            <v>0</v>
          </cell>
          <cell r="L120">
            <v>0</v>
          </cell>
          <cell r="N120" t="str">
            <v/>
          </cell>
          <cell r="O120">
            <v>0</v>
          </cell>
        </row>
        <row r="121">
          <cell r="B121" t="str">
            <v/>
          </cell>
          <cell r="D121" t="str">
            <v/>
          </cell>
          <cell r="G121">
            <v>21</v>
          </cell>
          <cell r="I121">
            <v>0</v>
          </cell>
          <cell r="J121">
            <v>0</v>
          </cell>
          <cell r="L121">
            <v>0</v>
          </cell>
          <cell r="N121" t="str">
            <v/>
          </cell>
          <cell r="O121">
            <v>0</v>
          </cell>
        </row>
        <row r="122">
          <cell r="B122" t="str">
            <v/>
          </cell>
          <cell r="D122" t="str">
            <v/>
          </cell>
          <cell r="G122">
            <v>21</v>
          </cell>
          <cell r="I122">
            <v>0</v>
          </cell>
          <cell r="J122">
            <v>0</v>
          </cell>
          <cell r="L122">
            <v>0</v>
          </cell>
          <cell r="N122" t="str">
            <v/>
          </cell>
          <cell r="O122">
            <v>0</v>
          </cell>
        </row>
        <row r="123">
          <cell r="B123" t="str">
            <v/>
          </cell>
          <cell r="D123" t="str">
            <v/>
          </cell>
          <cell r="G123">
            <v>21</v>
          </cell>
          <cell r="I123">
            <v>0</v>
          </cell>
          <cell r="J123">
            <v>0</v>
          </cell>
          <cell r="L123">
            <v>0</v>
          </cell>
          <cell r="N123" t="str">
            <v/>
          </cell>
          <cell r="O123">
            <v>0</v>
          </cell>
        </row>
        <row r="124">
          <cell r="B124" t="str">
            <v/>
          </cell>
          <cell r="D124" t="str">
            <v/>
          </cell>
          <cell r="G124">
            <v>21</v>
          </cell>
          <cell r="I124">
            <v>0</v>
          </cell>
          <cell r="J124">
            <v>0</v>
          </cell>
          <cell r="L124">
            <v>0</v>
          </cell>
          <cell r="N124" t="str">
            <v/>
          </cell>
          <cell r="O124">
            <v>0</v>
          </cell>
        </row>
        <row r="125">
          <cell r="B125" t="str">
            <v/>
          </cell>
          <cell r="D125" t="str">
            <v/>
          </cell>
          <cell r="G125">
            <v>21</v>
          </cell>
          <cell r="I125">
            <v>0</v>
          </cell>
          <cell r="J125">
            <v>0</v>
          </cell>
          <cell r="L125">
            <v>0</v>
          </cell>
          <cell r="N125" t="str">
            <v/>
          </cell>
          <cell r="O125">
            <v>0</v>
          </cell>
        </row>
        <row r="126">
          <cell r="B126" t="str">
            <v/>
          </cell>
          <cell r="D126" t="str">
            <v/>
          </cell>
          <cell r="G126">
            <v>21</v>
          </cell>
          <cell r="I126">
            <v>0</v>
          </cell>
          <cell r="J126">
            <v>0</v>
          </cell>
          <cell r="L126">
            <v>0</v>
          </cell>
          <cell r="N126" t="str">
            <v/>
          </cell>
          <cell r="O126">
            <v>0</v>
          </cell>
        </row>
        <row r="127">
          <cell r="B127" t="str">
            <v/>
          </cell>
          <cell r="D127" t="str">
            <v/>
          </cell>
          <cell r="G127">
            <v>21</v>
          </cell>
          <cell r="I127">
            <v>0</v>
          </cell>
          <cell r="J127">
            <v>0</v>
          </cell>
          <cell r="L127">
            <v>0</v>
          </cell>
          <cell r="N127" t="str">
            <v/>
          </cell>
          <cell r="O127">
            <v>0</v>
          </cell>
        </row>
        <row r="128">
          <cell r="B128" t="str">
            <v/>
          </cell>
          <cell r="D128" t="str">
            <v/>
          </cell>
          <cell r="G128">
            <v>21</v>
          </cell>
          <cell r="I128">
            <v>0</v>
          </cell>
          <cell r="J128">
            <v>0</v>
          </cell>
          <cell r="L128">
            <v>0</v>
          </cell>
          <cell r="N128" t="str">
            <v/>
          </cell>
          <cell r="O128">
            <v>0</v>
          </cell>
        </row>
        <row r="129">
          <cell r="B129" t="str">
            <v/>
          </cell>
          <cell r="D129" t="str">
            <v/>
          </cell>
          <cell r="G129">
            <v>21</v>
          </cell>
          <cell r="I129">
            <v>0</v>
          </cell>
          <cell r="J129">
            <v>0</v>
          </cell>
          <cell r="L129">
            <v>0</v>
          </cell>
          <cell r="N129" t="str">
            <v/>
          </cell>
          <cell r="O129">
            <v>0</v>
          </cell>
        </row>
        <row r="130">
          <cell r="B130" t="str">
            <v/>
          </cell>
          <cell r="D130" t="str">
            <v/>
          </cell>
          <cell r="G130">
            <v>21</v>
          </cell>
          <cell r="I130">
            <v>0</v>
          </cell>
          <cell r="J130">
            <v>0</v>
          </cell>
          <cell r="L130">
            <v>0</v>
          </cell>
          <cell r="N130" t="str">
            <v/>
          </cell>
          <cell r="O130">
            <v>0</v>
          </cell>
        </row>
        <row r="131">
          <cell r="B131" t="str">
            <v/>
          </cell>
          <cell r="D131" t="str">
            <v/>
          </cell>
          <cell r="G131">
            <v>21</v>
          </cell>
          <cell r="I131">
            <v>0</v>
          </cell>
          <cell r="J131">
            <v>0</v>
          </cell>
          <cell r="L131">
            <v>0</v>
          </cell>
          <cell r="N131" t="str">
            <v/>
          </cell>
          <cell r="O131">
            <v>0</v>
          </cell>
        </row>
        <row r="132">
          <cell r="B132" t="str">
            <v/>
          </cell>
          <cell r="D132" t="str">
            <v/>
          </cell>
          <cell r="G132">
            <v>21</v>
          </cell>
          <cell r="I132">
            <v>0</v>
          </cell>
          <cell r="J132">
            <v>0</v>
          </cell>
          <cell r="L132">
            <v>0</v>
          </cell>
          <cell r="N132" t="str">
            <v/>
          </cell>
          <cell r="O132">
            <v>0</v>
          </cell>
        </row>
        <row r="133">
          <cell r="B133" t="str">
            <v/>
          </cell>
          <cell r="D133" t="str">
            <v/>
          </cell>
          <cell r="G133">
            <v>21</v>
          </cell>
          <cell r="I133">
            <v>0</v>
          </cell>
          <cell r="J133">
            <v>0</v>
          </cell>
          <cell r="L133">
            <v>0</v>
          </cell>
          <cell r="N133" t="str">
            <v/>
          </cell>
          <cell r="O133">
            <v>0</v>
          </cell>
        </row>
        <row r="134">
          <cell r="B134" t="str">
            <v/>
          </cell>
          <cell r="D134" t="str">
            <v/>
          </cell>
          <cell r="G134">
            <v>21</v>
          </cell>
          <cell r="I134">
            <v>0</v>
          </cell>
          <cell r="J134">
            <v>0</v>
          </cell>
          <cell r="L134">
            <v>0</v>
          </cell>
          <cell r="N134" t="str">
            <v/>
          </cell>
          <cell r="O134">
            <v>0</v>
          </cell>
        </row>
        <row r="135">
          <cell r="B135" t="str">
            <v/>
          </cell>
          <cell r="D135" t="str">
            <v/>
          </cell>
          <cell r="G135">
            <v>21</v>
          </cell>
          <cell r="I135">
            <v>0</v>
          </cell>
          <cell r="J135">
            <v>0</v>
          </cell>
          <cell r="L135">
            <v>0</v>
          </cell>
          <cell r="N135" t="str">
            <v/>
          </cell>
          <cell r="O135">
            <v>0</v>
          </cell>
        </row>
        <row r="136">
          <cell r="B136" t="str">
            <v/>
          </cell>
          <cell r="D136" t="str">
            <v/>
          </cell>
          <cell r="G136">
            <v>21</v>
          </cell>
          <cell r="I136">
            <v>0</v>
          </cell>
          <cell r="J136">
            <v>0</v>
          </cell>
          <cell r="L136">
            <v>0</v>
          </cell>
          <cell r="N136" t="str">
            <v/>
          </cell>
          <cell r="O136">
            <v>0</v>
          </cell>
        </row>
        <row r="137">
          <cell r="B137" t="str">
            <v/>
          </cell>
          <cell r="D137" t="str">
            <v/>
          </cell>
          <cell r="G137">
            <v>21</v>
          </cell>
          <cell r="I137">
            <v>0</v>
          </cell>
          <cell r="J137">
            <v>0</v>
          </cell>
          <cell r="L137">
            <v>0</v>
          </cell>
          <cell r="N137" t="str">
            <v/>
          </cell>
          <cell r="O137">
            <v>0</v>
          </cell>
        </row>
        <row r="138">
          <cell r="B138" t="str">
            <v/>
          </cell>
          <cell r="D138" t="str">
            <v/>
          </cell>
          <cell r="G138">
            <v>21</v>
          </cell>
          <cell r="I138">
            <v>0</v>
          </cell>
          <cell r="J138">
            <v>0</v>
          </cell>
          <cell r="L138">
            <v>0</v>
          </cell>
          <cell r="N138" t="str">
            <v/>
          </cell>
          <cell r="O138">
            <v>0</v>
          </cell>
        </row>
        <row r="139">
          <cell r="B139" t="str">
            <v/>
          </cell>
          <cell r="D139" t="str">
            <v/>
          </cell>
          <cell r="G139">
            <v>21</v>
          </cell>
          <cell r="I139">
            <v>0</v>
          </cell>
          <cell r="J139">
            <v>0</v>
          </cell>
          <cell r="L139">
            <v>0</v>
          </cell>
          <cell r="N139" t="str">
            <v/>
          </cell>
          <cell r="O139">
            <v>0</v>
          </cell>
        </row>
        <row r="140">
          <cell r="B140" t="str">
            <v/>
          </cell>
          <cell r="D140" t="str">
            <v/>
          </cell>
          <cell r="G140">
            <v>21</v>
          </cell>
          <cell r="I140">
            <v>0</v>
          </cell>
          <cell r="J140">
            <v>0</v>
          </cell>
          <cell r="L140">
            <v>0</v>
          </cell>
          <cell r="N140" t="str">
            <v/>
          </cell>
          <cell r="O140">
            <v>0</v>
          </cell>
        </row>
        <row r="141">
          <cell r="B141" t="str">
            <v/>
          </cell>
          <cell r="D141" t="str">
            <v/>
          </cell>
          <cell r="G141">
            <v>21</v>
          </cell>
          <cell r="I141">
            <v>0</v>
          </cell>
          <cell r="J141">
            <v>0</v>
          </cell>
          <cell r="L141">
            <v>0</v>
          </cell>
          <cell r="N141" t="str">
            <v/>
          </cell>
          <cell r="O141">
            <v>0</v>
          </cell>
        </row>
        <row r="142">
          <cell r="B142" t="str">
            <v/>
          </cell>
          <cell r="D142" t="str">
            <v/>
          </cell>
          <cell r="G142">
            <v>21</v>
          </cell>
          <cell r="I142">
            <v>0</v>
          </cell>
          <cell r="J142">
            <v>0</v>
          </cell>
          <cell r="L142">
            <v>0</v>
          </cell>
          <cell r="N142" t="str">
            <v/>
          </cell>
          <cell r="O142">
            <v>0</v>
          </cell>
        </row>
        <row r="143">
          <cell r="B143" t="str">
            <v/>
          </cell>
          <cell r="D143" t="str">
            <v/>
          </cell>
          <cell r="G143">
            <v>21</v>
          </cell>
          <cell r="I143">
            <v>0</v>
          </cell>
          <cell r="J143">
            <v>0</v>
          </cell>
          <cell r="L143">
            <v>0</v>
          </cell>
          <cell r="N143" t="str">
            <v/>
          </cell>
          <cell r="O143">
            <v>0</v>
          </cell>
        </row>
        <row r="144">
          <cell r="B144" t="str">
            <v/>
          </cell>
          <cell r="D144" t="str">
            <v/>
          </cell>
          <cell r="G144">
            <v>21</v>
          </cell>
          <cell r="I144">
            <v>0</v>
          </cell>
          <cell r="J144">
            <v>0</v>
          </cell>
          <cell r="L144">
            <v>0</v>
          </cell>
          <cell r="N144" t="str">
            <v/>
          </cell>
          <cell r="O144">
            <v>0</v>
          </cell>
        </row>
        <row r="145">
          <cell r="B145" t="str">
            <v/>
          </cell>
          <cell r="D145" t="str">
            <v/>
          </cell>
          <cell r="G145">
            <v>21</v>
          </cell>
          <cell r="I145">
            <v>0</v>
          </cell>
          <cell r="J145">
            <v>0</v>
          </cell>
          <cell r="L145">
            <v>0</v>
          </cell>
          <cell r="N145" t="str">
            <v/>
          </cell>
          <cell r="O145">
            <v>0</v>
          </cell>
        </row>
        <row r="146">
          <cell r="B146" t="str">
            <v/>
          </cell>
          <cell r="D146" t="str">
            <v/>
          </cell>
          <cell r="G146">
            <v>21</v>
          </cell>
          <cell r="I146">
            <v>0</v>
          </cell>
          <cell r="J146">
            <v>0</v>
          </cell>
          <cell r="L146">
            <v>0</v>
          </cell>
          <cell r="N146" t="str">
            <v/>
          </cell>
          <cell r="O146">
            <v>0</v>
          </cell>
        </row>
        <row r="147">
          <cell r="B147" t="str">
            <v/>
          </cell>
          <cell r="D147" t="str">
            <v/>
          </cell>
          <cell r="G147">
            <v>21</v>
          </cell>
          <cell r="I147">
            <v>0</v>
          </cell>
          <cell r="J147">
            <v>0</v>
          </cell>
          <cell r="L147">
            <v>0</v>
          </cell>
          <cell r="N147" t="str">
            <v/>
          </cell>
          <cell r="O147">
            <v>0</v>
          </cell>
        </row>
        <row r="148">
          <cell r="B148" t="str">
            <v/>
          </cell>
          <cell r="D148" t="str">
            <v/>
          </cell>
          <cell r="G148">
            <v>21</v>
          </cell>
          <cell r="I148">
            <v>0</v>
          </cell>
          <cell r="J148">
            <v>0</v>
          </cell>
          <cell r="L148">
            <v>0</v>
          </cell>
          <cell r="N148" t="str">
            <v/>
          </cell>
          <cell r="O148">
            <v>0</v>
          </cell>
        </row>
        <row r="149">
          <cell r="B149" t="str">
            <v/>
          </cell>
          <cell r="D149" t="str">
            <v/>
          </cell>
          <cell r="G149">
            <v>21</v>
          </cell>
          <cell r="I149">
            <v>0</v>
          </cell>
          <cell r="J149">
            <v>0</v>
          </cell>
          <cell r="L149">
            <v>0</v>
          </cell>
          <cell r="N149" t="str">
            <v/>
          </cell>
          <cell r="O149">
            <v>0</v>
          </cell>
        </row>
        <row r="150">
          <cell r="B150" t="str">
            <v/>
          </cell>
          <cell r="D150" t="str">
            <v/>
          </cell>
          <cell r="G150">
            <v>21</v>
          </cell>
          <cell r="I150">
            <v>0</v>
          </cell>
          <cell r="J150">
            <v>0</v>
          </cell>
          <cell r="L150">
            <v>0</v>
          </cell>
          <cell r="N150" t="str">
            <v/>
          </cell>
          <cell r="O150">
            <v>0</v>
          </cell>
        </row>
        <row r="151">
          <cell r="B151" t="str">
            <v/>
          </cell>
          <cell r="D151" t="str">
            <v/>
          </cell>
          <cell r="G151">
            <v>21</v>
          </cell>
          <cell r="I151">
            <v>0</v>
          </cell>
          <cell r="J151">
            <v>0</v>
          </cell>
          <cell r="L151">
            <v>0</v>
          </cell>
          <cell r="N151" t="str">
            <v/>
          </cell>
          <cell r="O151">
            <v>0</v>
          </cell>
        </row>
        <row r="152">
          <cell r="B152" t="str">
            <v/>
          </cell>
          <cell r="D152" t="str">
            <v/>
          </cell>
          <cell r="G152">
            <v>21</v>
          </cell>
          <cell r="I152">
            <v>0</v>
          </cell>
          <cell r="J152">
            <v>0</v>
          </cell>
          <cell r="L152">
            <v>0</v>
          </cell>
          <cell r="N152" t="str">
            <v/>
          </cell>
          <cell r="O152">
            <v>0</v>
          </cell>
        </row>
        <row r="153">
          <cell r="B153" t="str">
            <v/>
          </cell>
          <cell r="D153" t="str">
            <v/>
          </cell>
          <cell r="G153">
            <v>21</v>
          </cell>
          <cell r="I153">
            <v>0</v>
          </cell>
          <cell r="J153">
            <v>0</v>
          </cell>
          <cell r="L153">
            <v>0</v>
          </cell>
          <cell r="N153" t="str">
            <v/>
          </cell>
          <cell r="O153">
            <v>0</v>
          </cell>
        </row>
        <row r="154">
          <cell r="B154" t="str">
            <v/>
          </cell>
          <cell r="D154" t="str">
            <v/>
          </cell>
          <cell r="G154">
            <v>21</v>
          </cell>
          <cell r="I154">
            <v>0</v>
          </cell>
          <cell r="J154">
            <v>0</v>
          </cell>
          <cell r="L154">
            <v>0</v>
          </cell>
          <cell r="N154" t="str">
            <v/>
          </cell>
          <cell r="O154">
            <v>0</v>
          </cell>
        </row>
        <row r="155">
          <cell r="B155" t="str">
            <v/>
          </cell>
          <cell r="D155" t="str">
            <v/>
          </cell>
          <cell r="G155">
            <v>21</v>
          </cell>
          <cell r="I155">
            <v>0</v>
          </cell>
          <cell r="J155">
            <v>0</v>
          </cell>
          <cell r="L155">
            <v>0</v>
          </cell>
          <cell r="N155" t="str">
            <v/>
          </cell>
          <cell r="O155">
            <v>0</v>
          </cell>
        </row>
        <row r="156">
          <cell r="B156" t="str">
            <v/>
          </cell>
          <cell r="D156" t="str">
            <v/>
          </cell>
          <cell r="G156">
            <v>21</v>
          </cell>
          <cell r="I156">
            <v>0</v>
          </cell>
          <cell r="J156">
            <v>0</v>
          </cell>
          <cell r="L156">
            <v>0</v>
          </cell>
          <cell r="N156" t="str">
            <v/>
          </cell>
          <cell r="O156">
            <v>0</v>
          </cell>
        </row>
        <row r="157">
          <cell r="B157" t="str">
            <v/>
          </cell>
          <cell r="D157" t="str">
            <v/>
          </cell>
          <cell r="G157">
            <v>21</v>
          </cell>
          <cell r="I157">
            <v>0</v>
          </cell>
          <cell r="J157">
            <v>0</v>
          </cell>
          <cell r="L157">
            <v>0</v>
          </cell>
          <cell r="N157" t="str">
            <v/>
          </cell>
          <cell r="O157">
            <v>0</v>
          </cell>
        </row>
        <row r="158">
          <cell r="B158" t="str">
            <v/>
          </cell>
          <cell r="D158" t="str">
            <v/>
          </cell>
          <cell r="G158">
            <v>21</v>
          </cell>
          <cell r="I158">
            <v>0</v>
          </cell>
          <cell r="J158">
            <v>0</v>
          </cell>
          <cell r="L158">
            <v>0</v>
          </cell>
          <cell r="N158" t="str">
            <v/>
          </cell>
          <cell r="O158">
            <v>0</v>
          </cell>
        </row>
        <row r="159">
          <cell r="B159" t="str">
            <v/>
          </cell>
          <cell r="D159" t="str">
            <v/>
          </cell>
          <cell r="G159">
            <v>21</v>
          </cell>
          <cell r="I159">
            <v>0</v>
          </cell>
          <cell r="J159">
            <v>0</v>
          </cell>
          <cell r="L159">
            <v>0</v>
          </cell>
          <cell r="N159" t="str">
            <v/>
          </cell>
          <cell r="O159">
            <v>0</v>
          </cell>
        </row>
        <row r="160">
          <cell r="B160" t="str">
            <v/>
          </cell>
          <cell r="D160" t="str">
            <v/>
          </cell>
          <cell r="G160">
            <v>21</v>
          </cell>
          <cell r="I160">
            <v>0</v>
          </cell>
          <cell r="J160">
            <v>0</v>
          </cell>
          <cell r="L160">
            <v>0</v>
          </cell>
          <cell r="N160" t="str">
            <v/>
          </cell>
          <cell r="O160">
            <v>0</v>
          </cell>
        </row>
        <row r="161">
          <cell r="B161" t="str">
            <v/>
          </cell>
          <cell r="D161" t="str">
            <v/>
          </cell>
          <cell r="G161">
            <v>21</v>
          </cell>
          <cell r="I161">
            <v>0</v>
          </cell>
          <cell r="J161">
            <v>0</v>
          </cell>
          <cell r="L161">
            <v>0</v>
          </cell>
          <cell r="N161" t="str">
            <v/>
          </cell>
          <cell r="O161">
            <v>0</v>
          </cell>
        </row>
        <row r="162">
          <cell r="B162" t="str">
            <v/>
          </cell>
          <cell r="D162" t="str">
            <v/>
          </cell>
          <cell r="G162">
            <v>21</v>
          </cell>
          <cell r="I162">
            <v>0</v>
          </cell>
          <cell r="J162">
            <v>0</v>
          </cell>
          <cell r="L162">
            <v>0</v>
          </cell>
          <cell r="N162" t="str">
            <v/>
          </cell>
          <cell r="O162">
            <v>0</v>
          </cell>
        </row>
        <row r="163">
          <cell r="B163" t="str">
            <v/>
          </cell>
          <cell r="D163" t="str">
            <v/>
          </cell>
          <cell r="G163">
            <v>21</v>
          </cell>
          <cell r="I163">
            <v>0</v>
          </cell>
          <cell r="J163">
            <v>0</v>
          </cell>
          <cell r="L163">
            <v>0</v>
          </cell>
          <cell r="N163" t="str">
            <v/>
          </cell>
          <cell r="O163">
            <v>0</v>
          </cell>
        </row>
        <row r="164">
          <cell r="B164" t="str">
            <v/>
          </cell>
          <cell r="D164" t="str">
            <v/>
          </cell>
          <cell r="G164">
            <v>21</v>
          </cell>
          <cell r="I164">
            <v>0</v>
          </cell>
          <cell r="J164">
            <v>0</v>
          </cell>
          <cell r="L164">
            <v>0</v>
          </cell>
          <cell r="N164" t="str">
            <v/>
          </cell>
          <cell r="O164">
            <v>0</v>
          </cell>
        </row>
        <row r="165">
          <cell r="B165" t="str">
            <v/>
          </cell>
          <cell r="D165" t="str">
            <v/>
          </cell>
          <cell r="G165">
            <v>21</v>
          </cell>
          <cell r="I165">
            <v>0</v>
          </cell>
          <cell r="J165">
            <v>0</v>
          </cell>
          <cell r="L165">
            <v>0</v>
          </cell>
          <cell r="N165" t="str">
            <v/>
          </cell>
          <cell r="O165">
            <v>0</v>
          </cell>
        </row>
        <row r="166">
          <cell r="B166" t="str">
            <v/>
          </cell>
          <cell r="D166" t="str">
            <v/>
          </cell>
          <cell r="G166">
            <v>21</v>
          </cell>
          <cell r="I166">
            <v>0</v>
          </cell>
          <cell r="J166">
            <v>0</v>
          </cell>
          <cell r="L166">
            <v>0</v>
          </cell>
          <cell r="N166" t="str">
            <v/>
          </cell>
          <cell r="O166">
            <v>0</v>
          </cell>
        </row>
        <row r="167">
          <cell r="B167" t="str">
            <v/>
          </cell>
          <cell r="D167" t="str">
            <v/>
          </cell>
          <cell r="G167">
            <v>21</v>
          </cell>
          <cell r="I167">
            <v>0</v>
          </cell>
          <cell r="J167">
            <v>0</v>
          </cell>
          <cell r="L167">
            <v>0</v>
          </cell>
          <cell r="N167" t="str">
            <v/>
          </cell>
          <cell r="O167">
            <v>0</v>
          </cell>
        </row>
        <row r="168">
          <cell r="B168" t="str">
            <v/>
          </cell>
          <cell r="D168" t="str">
            <v/>
          </cell>
          <cell r="G168">
            <v>21</v>
          </cell>
          <cell r="I168">
            <v>0</v>
          </cell>
          <cell r="J168">
            <v>0</v>
          </cell>
          <cell r="L168">
            <v>0</v>
          </cell>
          <cell r="N168" t="str">
            <v/>
          </cell>
          <cell r="O168">
            <v>0</v>
          </cell>
        </row>
        <row r="169">
          <cell r="B169" t="str">
            <v/>
          </cell>
          <cell r="D169" t="str">
            <v/>
          </cell>
          <cell r="G169">
            <v>21</v>
          </cell>
          <cell r="I169">
            <v>0</v>
          </cell>
          <cell r="J169">
            <v>0</v>
          </cell>
          <cell r="L169">
            <v>0</v>
          </cell>
          <cell r="N169" t="str">
            <v/>
          </cell>
          <cell r="O169">
            <v>0</v>
          </cell>
        </row>
        <row r="170">
          <cell r="B170" t="str">
            <v/>
          </cell>
          <cell r="D170" t="str">
            <v/>
          </cell>
          <cell r="G170">
            <v>21</v>
          </cell>
          <cell r="I170">
            <v>0</v>
          </cell>
          <cell r="J170">
            <v>0</v>
          </cell>
          <cell r="L170">
            <v>0</v>
          </cell>
          <cell r="N170" t="str">
            <v/>
          </cell>
          <cell r="O170">
            <v>0</v>
          </cell>
        </row>
        <row r="171">
          <cell r="B171" t="str">
            <v/>
          </cell>
          <cell r="D171" t="str">
            <v/>
          </cell>
          <cell r="G171">
            <v>21</v>
          </cell>
          <cell r="I171">
            <v>0</v>
          </cell>
          <cell r="J171">
            <v>0</v>
          </cell>
          <cell r="L171">
            <v>0</v>
          </cell>
          <cell r="N171" t="str">
            <v/>
          </cell>
          <cell r="O171">
            <v>0</v>
          </cell>
        </row>
        <row r="172">
          <cell r="B172" t="str">
            <v/>
          </cell>
          <cell r="D172" t="str">
            <v/>
          </cell>
          <cell r="G172">
            <v>21</v>
          </cell>
          <cell r="I172">
            <v>0</v>
          </cell>
          <cell r="J172">
            <v>0</v>
          </cell>
          <cell r="L172">
            <v>0</v>
          </cell>
          <cell r="N172" t="str">
            <v/>
          </cell>
          <cell r="O172">
            <v>0</v>
          </cell>
        </row>
        <row r="173">
          <cell r="B173" t="str">
            <v/>
          </cell>
          <cell r="D173" t="str">
            <v/>
          </cell>
          <cell r="G173">
            <v>21</v>
          </cell>
          <cell r="I173">
            <v>0</v>
          </cell>
          <cell r="J173">
            <v>0</v>
          </cell>
          <cell r="L173">
            <v>0</v>
          </cell>
          <cell r="N173" t="str">
            <v/>
          </cell>
          <cell r="O173">
            <v>0</v>
          </cell>
        </row>
        <row r="174">
          <cell r="B174" t="str">
            <v/>
          </cell>
          <cell r="D174" t="str">
            <v/>
          </cell>
          <cell r="G174">
            <v>21</v>
          </cell>
          <cell r="I174">
            <v>0</v>
          </cell>
          <cell r="J174">
            <v>0</v>
          </cell>
          <cell r="L174">
            <v>0</v>
          </cell>
          <cell r="N174" t="str">
            <v/>
          </cell>
          <cell r="O174">
            <v>0</v>
          </cell>
        </row>
        <row r="175">
          <cell r="B175" t="str">
            <v/>
          </cell>
          <cell r="D175" t="str">
            <v/>
          </cell>
          <cell r="G175">
            <v>21</v>
          </cell>
          <cell r="I175">
            <v>0</v>
          </cell>
          <cell r="J175">
            <v>0</v>
          </cell>
          <cell r="L175">
            <v>0</v>
          </cell>
          <cell r="N175" t="str">
            <v/>
          </cell>
          <cell r="O175">
            <v>0</v>
          </cell>
        </row>
        <row r="176">
          <cell r="B176" t="str">
            <v/>
          </cell>
          <cell r="D176" t="str">
            <v/>
          </cell>
          <cell r="G176">
            <v>21</v>
          </cell>
          <cell r="I176">
            <v>0</v>
          </cell>
          <cell r="J176">
            <v>0</v>
          </cell>
          <cell r="L176">
            <v>0</v>
          </cell>
          <cell r="N176" t="str">
            <v/>
          </cell>
          <cell r="O176">
            <v>0</v>
          </cell>
        </row>
        <row r="177">
          <cell r="B177" t="str">
            <v/>
          </cell>
          <cell r="D177" t="str">
            <v/>
          </cell>
          <cell r="G177">
            <v>21</v>
          </cell>
          <cell r="I177">
            <v>0</v>
          </cell>
          <cell r="J177">
            <v>0</v>
          </cell>
          <cell r="L177">
            <v>0</v>
          </cell>
          <cell r="N177" t="str">
            <v/>
          </cell>
          <cell r="O177">
            <v>0</v>
          </cell>
        </row>
        <row r="178">
          <cell r="B178" t="str">
            <v/>
          </cell>
          <cell r="D178" t="str">
            <v/>
          </cell>
          <cell r="G178">
            <v>21</v>
          </cell>
          <cell r="I178">
            <v>0</v>
          </cell>
          <cell r="J178">
            <v>0</v>
          </cell>
          <cell r="L178">
            <v>0</v>
          </cell>
          <cell r="N178" t="str">
            <v/>
          </cell>
          <cell r="O178">
            <v>0</v>
          </cell>
        </row>
        <row r="179">
          <cell r="B179" t="str">
            <v/>
          </cell>
          <cell r="D179" t="str">
            <v/>
          </cell>
          <cell r="G179">
            <v>21</v>
          </cell>
          <cell r="I179">
            <v>0</v>
          </cell>
          <cell r="J179">
            <v>0</v>
          </cell>
          <cell r="L179">
            <v>0</v>
          </cell>
          <cell r="N179" t="str">
            <v/>
          </cell>
          <cell r="O179">
            <v>0</v>
          </cell>
        </row>
        <row r="180">
          <cell r="B180" t="str">
            <v/>
          </cell>
          <cell r="D180" t="str">
            <v/>
          </cell>
          <cell r="G180">
            <v>21</v>
          </cell>
          <cell r="I180">
            <v>0</v>
          </cell>
          <cell r="J180">
            <v>0</v>
          </cell>
          <cell r="L180">
            <v>0</v>
          </cell>
          <cell r="N180" t="str">
            <v/>
          </cell>
          <cell r="O180">
            <v>0</v>
          </cell>
        </row>
        <row r="181">
          <cell r="B181" t="str">
            <v/>
          </cell>
          <cell r="D181" t="str">
            <v/>
          </cell>
          <cell r="G181">
            <v>21</v>
          </cell>
          <cell r="I181">
            <v>0</v>
          </cell>
          <cell r="J181">
            <v>0</v>
          </cell>
          <cell r="L181">
            <v>0</v>
          </cell>
          <cell r="N181" t="str">
            <v/>
          </cell>
          <cell r="O181">
            <v>0</v>
          </cell>
        </row>
        <row r="182">
          <cell r="B182" t="str">
            <v/>
          </cell>
          <cell r="D182" t="str">
            <v/>
          </cell>
          <cell r="G182">
            <v>21</v>
          </cell>
          <cell r="I182">
            <v>0</v>
          </cell>
          <cell r="J182">
            <v>0</v>
          </cell>
          <cell r="L182">
            <v>0</v>
          </cell>
          <cell r="N182" t="str">
            <v/>
          </cell>
          <cell r="O182">
            <v>0</v>
          </cell>
        </row>
        <row r="183">
          <cell r="B183" t="str">
            <v/>
          </cell>
          <cell r="D183" t="str">
            <v/>
          </cell>
          <cell r="G183">
            <v>21</v>
          </cell>
          <cell r="I183">
            <v>0</v>
          </cell>
          <cell r="J183">
            <v>0</v>
          </cell>
          <cell r="L183">
            <v>0</v>
          </cell>
          <cell r="N183" t="str">
            <v/>
          </cell>
          <cell r="O183">
            <v>0</v>
          </cell>
        </row>
        <row r="184">
          <cell r="B184" t="str">
            <v/>
          </cell>
          <cell r="D184" t="str">
            <v/>
          </cell>
          <cell r="G184">
            <v>21</v>
          </cell>
          <cell r="I184">
            <v>0</v>
          </cell>
          <cell r="J184">
            <v>0</v>
          </cell>
          <cell r="L184">
            <v>0</v>
          </cell>
          <cell r="N184" t="str">
            <v/>
          </cell>
          <cell r="O184">
            <v>0</v>
          </cell>
        </row>
        <row r="185">
          <cell r="B185" t="str">
            <v/>
          </cell>
          <cell r="D185" t="str">
            <v/>
          </cell>
          <cell r="G185">
            <v>21</v>
          </cell>
          <cell r="I185">
            <v>0</v>
          </cell>
          <cell r="J185">
            <v>0</v>
          </cell>
          <cell r="L185">
            <v>0</v>
          </cell>
          <cell r="N185" t="str">
            <v/>
          </cell>
          <cell r="O185">
            <v>0</v>
          </cell>
        </row>
        <row r="186">
          <cell r="B186" t="str">
            <v/>
          </cell>
          <cell r="D186" t="str">
            <v/>
          </cell>
          <cell r="G186">
            <v>21</v>
          </cell>
          <cell r="I186">
            <v>0</v>
          </cell>
          <cell r="J186">
            <v>0</v>
          </cell>
          <cell r="L186">
            <v>0</v>
          </cell>
          <cell r="N186" t="str">
            <v/>
          </cell>
          <cell r="O186">
            <v>0</v>
          </cell>
        </row>
        <row r="187">
          <cell r="B187" t="str">
            <v/>
          </cell>
          <cell r="D187" t="str">
            <v/>
          </cell>
          <cell r="G187">
            <v>21</v>
          </cell>
          <cell r="I187">
            <v>0</v>
          </cell>
          <cell r="J187">
            <v>0</v>
          </cell>
          <cell r="L187">
            <v>0</v>
          </cell>
          <cell r="N187" t="str">
            <v/>
          </cell>
          <cell r="O187">
            <v>0</v>
          </cell>
        </row>
        <row r="188">
          <cell r="B188" t="str">
            <v/>
          </cell>
          <cell r="D188" t="str">
            <v/>
          </cell>
          <cell r="G188">
            <v>21</v>
          </cell>
          <cell r="I188">
            <v>0</v>
          </cell>
          <cell r="J188">
            <v>0</v>
          </cell>
          <cell r="L188">
            <v>0</v>
          </cell>
          <cell r="N188" t="str">
            <v/>
          </cell>
          <cell r="O188">
            <v>0</v>
          </cell>
        </row>
        <row r="189">
          <cell r="B189" t="str">
            <v/>
          </cell>
          <cell r="D189" t="str">
            <v/>
          </cell>
          <cell r="G189">
            <v>21</v>
          </cell>
          <cell r="I189">
            <v>0</v>
          </cell>
          <cell r="J189">
            <v>0</v>
          </cell>
          <cell r="L189">
            <v>0</v>
          </cell>
          <cell r="N189" t="str">
            <v/>
          </cell>
          <cell r="O189">
            <v>0</v>
          </cell>
        </row>
        <row r="190">
          <cell r="B190" t="str">
            <v/>
          </cell>
          <cell r="D190" t="str">
            <v/>
          </cell>
          <cell r="G190">
            <v>21</v>
          </cell>
          <cell r="I190">
            <v>0</v>
          </cell>
          <cell r="J190">
            <v>0</v>
          </cell>
          <cell r="L190">
            <v>0</v>
          </cell>
          <cell r="N190" t="str">
            <v/>
          </cell>
          <cell r="O190">
            <v>0</v>
          </cell>
        </row>
        <row r="191">
          <cell r="B191" t="str">
            <v/>
          </cell>
          <cell r="D191" t="str">
            <v/>
          </cell>
          <cell r="G191">
            <v>21</v>
          </cell>
          <cell r="I191">
            <v>0</v>
          </cell>
          <cell r="J191">
            <v>0</v>
          </cell>
          <cell r="L191">
            <v>0</v>
          </cell>
          <cell r="N191" t="str">
            <v/>
          </cell>
          <cell r="O191">
            <v>0</v>
          </cell>
        </row>
        <row r="192">
          <cell r="B192" t="str">
            <v/>
          </cell>
          <cell r="D192" t="str">
            <v/>
          </cell>
          <cell r="G192">
            <v>21</v>
          </cell>
          <cell r="I192">
            <v>0</v>
          </cell>
          <cell r="J192">
            <v>0</v>
          </cell>
          <cell r="L192">
            <v>0</v>
          </cell>
          <cell r="N192" t="str">
            <v/>
          </cell>
          <cell r="O192">
            <v>0</v>
          </cell>
        </row>
        <row r="193">
          <cell r="B193" t="str">
            <v/>
          </cell>
          <cell r="D193" t="str">
            <v/>
          </cell>
          <cell r="G193">
            <v>21</v>
          </cell>
          <cell r="I193">
            <v>0</v>
          </cell>
          <cell r="J193">
            <v>0</v>
          </cell>
          <cell r="L193">
            <v>0</v>
          </cell>
          <cell r="N193" t="str">
            <v/>
          </cell>
          <cell r="O193">
            <v>0</v>
          </cell>
        </row>
        <row r="194">
          <cell r="B194" t="str">
            <v/>
          </cell>
          <cell r="D194" t="str">
            <v/>
          </cell>
          <cell r="G194">
            <v>21</v>
          </cell>
          <cell r="I194">
            <v>0</v>
          </cell>
          <cell r="J194">
            <v>0</v>
          </cell>
          <cell r="L194">
            <v>0</v>
          </cell>
          <cell r="N194" t="str">
            <v/>
          </cell>
          <cell r="O194">
            <v>0</v>
          </cell>
        </row>
        <row r="195">
          <cell r="B195" t="str">
            <v/>
          </cell>
          <cell r="D195" t="str">
            <v/>
          </cell>
          <cell r="G195">
            <v>21</v>
          </cell>
          <cell r="I195">
            <v>0</v>
          </cell>
          <cell r="J195">
            <v>0</v>
          </cell>
          <cell r="L195">
            <v>0</v>
          </cell>
          <cell r="N195" t="str">
            <v/>
          </cell>
          <cell r="O195">
            <v>0</v>
          </cell>
        </row>
        <row r="196">
          <cell r="B196" t="str">
            <v/>
          </cell>
          <cell r="D196" t="str">
            <v/>
          </cell>
          <cell r="G196">
            <v>21</v>
          </cell>
          <cell r="I196">
            <v>0</v>
          </cell>
          <cell r="J196">
            <v>0</v>
          </cell>
          <cell r="L196">
            <v>0</v>
          </cell>
          <cell r="N196" t="str">
            <v/>
          </cell>
          <cell r="O196">
            <v>0</v>
          </cell>
        </row>
        <row r="197">
          <cell r="B197" t="str">
            <v/>
          </cell>
          <cell r="D197" t="str">
            <v/>
          </cell>
          <cell r="G197">
            <v>21</v>
          </cell>
          <cell r="I197">
            <v>0</v>
          </cell>
          <cell r="J197">
            <v>0</v>
          </cell>
          <cell r="L197">
            <v>0</v>
          </cell>
          <cell r="N197" t="str">
            <v/>
          </cell>
          <cell r="O197">
            <v>0</v>
          </cell>
        </row>
        <row r="198">
          <cell r="B198" t="str">
            <v/>
          </cell>
          <cell r="D198" t="str">
            <v/>
          </cell>
          <cell r="G198">
            <v>21</v>
          </cell>
          <cell r="I198">
            <v>0</v>
          </cell>
          <cell r="J198">
            <v>0</v>
          </cell>
          <cell r="L198">
            <v>0</v>
          </cell>
          <cell r="N198" t="str">
            <v/>
          </cell>
          <cell r="O198">
            <v>0</v>
          </cell>
        </row>
        <row r="199">
          <cell r="B199" t="str">
            <v/>
          </cell>
          <cell r="D199" t="str">
            <v/>
          </cell>
          <cell r="G199">
            <v>21</v>
          </cell>
          <cell r="I199">
            <v>0</v>
          </cell>
          <cell r="J199">
            <v>0</v>
          </cell>
          <cell r="L199">
            <v>0</v>
          </cell>
          <cell r="N199" t="str">
            <v/>
          </cell>
          <cell r="O199">
            <v>0</v>
          </cell>
        </row>
        <row r="200">
          <cell r="B200" t="str">
            <v/>
          </cell>
          <cell r="D200" t="str">
            <v/>
          </cell>
          <cell r="G200">
            <v>21</v>
          </cell>
          <cell r="I200">
            <v>0</v>
          </cell>
          <cell r="J200">
            <v>0</v>
          </cell>
          <cell r="L200">
            <v>0</v>
          </cell>
          <cell r="N200" t="str">
            <v/>
          </cell>
          <cell r="O200">
            <v>0</v>
          </cell>
        </row>
        <row r="201">
          <cell r="B201" t="str">
            <v/>
          </cell>
          <cell r="D201" t="str">
            <v/>
          </cell>
          <cell r="G201">
            <v>21</v>
          </cell>
          <cell r="I201">
            <v>0</v>
          </cell>
          <cell r="J201">
            <v>0</v>
          </cell>
          <cell r="L201">
            <v>0</v>
          </cell>
          <cell r="N201" t="str">
            <v/>
          </cell>
          <cell r="O201">
            <v>0</v>
          </cell>
        </row>
        <row r="202">
          <cell r="B202" t="str">
            <v/>
          </cell>
          <cell r="D202" t="str">
            <v/>
          </cell>
          <cell r="G202">
            <v>21</v>
          </cell>
          <cell r="I202">
            <v>0</v>
          </cell>
          <cell r="J202">
            <v>0</v>
          </cell>
          <cell r="L202">
            <v>0</v>
          </cell>
          <cell r="N202" t="str">
            <v/>
          </cell>
          <cell r="O202">
            <v>0</v>
          </cell>
        </row>
        <row r="203">
          <cell r="B203" t="str">
            <v/>
          </cell>
          <cell r="D203" t="str">
            <v/>
          </cell>
          <cell r="G203">
            <v>21</v>
          </cell>
          <cell r="I203">
            <v>0</v>
          </cell>
          <cell r="J203">
            <v>0</v>
          </cell>
          <cell r="L203">
            <v>0</v>
          </cell>
          <cell r="N203" t="str">
            <v/>
          </cell>
          <cell r="O203">
            <v>0</v>
          </cell>
        </row>
        <row r="204">
          <cell r="B204" t="str">
            <v/>
          </cell>
          <cell r="D204" t="str">
            <v/>
          </cell>
          <cell r="G204">
            <v>21</v>
          </cell>
          <cell r="I204">
            <v>0</v>
          </cell>
          <cell r="J204">
            <v>0</v>
          </cell>
          <cell r="L204">
            <v>0</v>
          </cell>
          <cell r="N204" t="str">
            <v/>
          </cell>
          <cell r="O204">
            <v>0</v>
          </cell>
        </row>
        <row r="205">
          <cell r="B205" t="str">
            <v/>
          </cell>
          <cell r="D205" t="str">
            <v/>
          </cell>
          <cell r="G205">
            <v>21</v>
          </cell>
          <cell r="I205">
            <v>0</v>
          </cell>
          <cell r="J205">
            <v>0</v>
          </cell>
          <cell r="L205">
            <v>0</v>
          </cell>
          <cell r="N205" t="str">
            <v/>
          </cell>
          <cell r="O205">
            <v>0</v>
          </cell>
        </row>
        <row r="206">
          <cell r="B206" t="str">
            <v/>
          </cell>
          <cell r="D206" t="str">
            <v/>
          </cell>
          <cell r="G206">
            <v>21</v>
          </cell>
          <cell r="I206">
            <v>0</v>
          </cell>
          <cell r="J206">
            <v>0</v>
          </cell>
          <cell r="L206">
            <v>0</v>
          </cell>
          <cell r="N206" t="str">
            <v/>
          </cell>
          <cell r="O206">
            <v>0</v>
          </cell>
        </row>
        <row r="207">
          <cell r="B207" t="str">
            <v/>
          </cell>
          <cell r="D207" t="str">
            <v/>
          </cell>
          <cell r="G207">
            <v>21</v>
          </cell>
          <cell r="I207">
            <v>0</v>
          </cell>
          <cell r="J207">
            <v>0</v>
          </cell>
          <cell r="L207">
            <v>0</v>
          </cell>
          <cell r="N207" t="str">
            <v/>
          </cell>
          <cell r="O207">
            <v>0</v>
          </cell>
        </row>
        <row r="208">
          <cell r="B208" t="str">
            <v/>
          </cell>
          <cell r="D208" t="str">
            <v/>
          </cell>
          <cell r="G208">
            <v>21</v>
          </cell>
          <cell r="I208">
            <v>0</v>
          </cell>
          <cell r="J208">
            <v>0</v>
          </cell>
          <cell r="L208">
            <v>0</v>
          </cell>
          <cell r="N208" t="str">
            <v/>
          </cell>
          <cell r="O208">
            <v>0</v>
          </cell>
        </row>
        <row r="209">
          <cell r="B209" t="str">
            <v/>
          </cell>
          <cell r="D209" t="str">
            <v/>
          </cell>
          <cell r="G209">
            <v>21</v>
          </cell>
          <cell r="I209">
            <v>0</v>
          </cell>
          <cell r="J209">
            <v>0</v>
          </cell>
          <cell r="L209">
            <v>0</v>
          </cell>
          <cell r="N209" t="str">
            <v/>
          </cell>
          <cell r="O209">
            <v>0</v>
          </cell>
        </row>
        <row r="210">
          <cell r="B210" t="str">
            <v/>
          </cell>
          <cell r="D210" t="str">
            <v/>
          </cell>
          <cell r="G210">
            <v>21</v>
          </cell>
          <cell r="I210">
            <v>0</v>
          </cell>
          <cell r="J210">
            <v>0</v>
          </cell>
          <cell r="L210">
            <v>0</v>
          </cell>
          <cell r="N210" t="str">
            <v/>
          </cell>
          <cell r="O210">
            <v>0</v>
          </cell>
        </row>
        <row r="211">
          <cell r="B211" t="str">
            <v/>
          </cell>
          <cell r="D211" t="str">
            <v/>
          </cell>
          <cell r="G211">
            <v>21</v>
          </cell>
          <cell r="I211">
            <v>0</v>
          </cell>
          <cell r="J211">
            <v>0</v>
          </cell>
          <cell r="L211">
            <v>0</v>
          </cell>
          <cell r="N211" t="str">
            <v/>
          </cell>
          <cell r="O211">
            <v>0</v>
          </cell>
        </row>
        <row r="212">
          <cell r="B212" t="str">
            <v/>
          </cell>
          <cell r="D212" t="str">
            <v/>
          </cell>
          <cell r="G212">
            <v>21</v>
          </cell>
          <cell r="I212">
            <v>0</v>
          </cell>
          <cell r="J212">
            <v>0</v>
          </cell>
          <cell r="L212">
            <v>0</v>
          </cell>
          <cell r="N212" t="str">
            <v/>
          </cell>
          <cell r="O212">
            <v>0</v>
          </cell>
        </row>
        <row r="213">
          <cell r="B213" t="str">
            <v/>
          </cell>
          <cell r="D213" t="str">
            <v/>
          </cell>
          <cell r="G213">
            <v>21</v>
          </cell>
          <cell r="I213">
            <v>0</v>
          </cell>
          <cell r="J213">
            <v>0</v>
          </cell>
          <cell r="L213">
            <v>0</v>
          </cell>
          <cell r="N213" t="str">
            <v/>
          </cell>
          <cell r="O213">
            <v>0</v>
          </cell>
        </row>
        <row r="214">
          <cell r="B214" t="str">
            <v/>
          </cell>
          <cell r="D214" t="str">
            <v/>
          </cell>
          <cell r="G214">
            <v>21</v>
          </cell>
          <cell r="I214">
            <v>0</v>
          </cell>
          <cell r="J214">
            <v>0</v>
          </cell>
          <cell r="L214">
            <v>0</v>
          </cell>
          <cell r="N214" t="str">
            <v/>
          </cell>
          <cell r="O214">
            <v>0</v>
          </cell>
        </row>
        <row r="215">
          <cell r="B215" t="str">
            <v/>
          </cell>
          <cell r="D215" t="str">
            <v/>
          </cell>
          <cell r="G215">
            <v>21</v>
          </cell>
          <cell r="I215">
            <v>0</v>
          </cell>
          <cell r="J215">
            <v>0</v>
          </cell>
          <cell r="L215">
            <v>0</v>
          </cell>
          <cell r="N215" t="str">
            <v/>
          </cell>
          <cell r="O215">
            <v>0</v>
          </cell>
        </row>
        <row r="216">
          <cell r="B216" t="str">
            <v/>
          </cell>
          <cell r="D216" t="str">
            <v/>
          </cell>
          <cell r="G216">
            <v>21</v>
          </cell>
          <cell r="I216">
            <v>0</v>
          </cell>
          <cell r="J216">
            <v>0</v>
          </cell>
          <cell r="L216">
            <v>0</v>
          </cell>
          <cell r="N216" t="str">
            <v/>
          </cell>
          <cell r="O216">
            <v>0</v>
          </cell>
        </row>
        <row r="217">
          <cell r="B217" t="str">
            <v/>
          </cell>
          <cell r="D217" t="str">
            <v/>
          </cell>
          <cell r="G217">
            <v>21</v>
          </cell>
          <cell r="I217">
            <v>0</v>
          </cell>
          <cell r="J217">
            <v>0</v>
          </cell>
          <cell r="L217">
            <v>0</v>
          </cell>
          <cell r="N217" t="str">
            <v/>
          </cell>
          <cell r="O217">
            <v>0</v>
          </cell>
        </row>
        <row r="218">
          <cell r="B218" t="str">
            <v/>
          </cell>
          <cell r="D218" t="str">
            <v/>
          </cell>
          <cell r="G218">
            <v>21</v>
          </cell>
          <cell r="I218">
            <v>0</v>
          </cell>
          <cell r="J218">
            <v>0</v>
          </cell>
          <cell r="L218">
            <v>0</v>
          </cell>
          <cell r="N218" t="str">
            <v/>
          </cell>
          <cell r="O218">
            <v>0</v>
          </cell>
        </row>
        <row r="219">
          <cell r="B219" t="str">
            <v/>
          </cell>
          <cell r="D219" t="str">
            <v/>
          </cell>
          <cell r="G219">
            <v>21</v>
          </cell>
          <cell r="I219">
            <v>0</v>
          </cell>
          <cell r="J219">
            <v>0</v>
          </cell>
          <cell r="L219">
            <v>0</v>
          </cell>
          <cell r="N219" t="str">
            <v/>
          </cell>
          <cell r="O219">
            <v>0</v>
          </cell>
        </row>
        <row r="220">
          <cell r="B220" t="str">
            <v/>
          </cell>
          <cell r="D220" t="str">
            <v/>
          </cell>
          <cell r="G220">
            <v>21</v>
          </cell>
          <cell r="I220">
            <v>0</v>
          </cell>
          <cell r="J220">
            <v>0</v>
          </cell>
          <cell r="L220">
            <v>0</v>
          </cell>
          <cell r="N220" t="str">
            <v/>
          </cell>
          <cell r="O220">
            <v>0</v>
          </cell>
        </row>
        <row r="221">
          <cell r="B221" t="str">
            <v/>
          </cell>
          <cell r="D221" t="str">
            <v/>
          </cell>
          <cell r="G221">
            <v>21</v>
          </cell>
          <cell r="I221">
            <v>0</v>
          </cell>
          <cell r="J221">
            <v>0</v>
          </cell>
          <cell r="L221">
            <v>0</v>
          </cell>
          <cell r="N221" t="str">
            <v/>
          </cell>
          <cell r="O221">
            <v>0</v>
          </cell>
        </row>
        <row r="222">
          <cell r="B222" t="str">
            <v/>
          </cell>
          <cell r="D222" t="str">
            <v/>
          </cell>
          <cell r="G222">
            <v>21</v>
          </cell>
          <cell r="I222">
            <v>0</v>
          </cell>
          <cell r="J222">
            <v>0</v>
          </cell>
          <cell r="L222">
            <v>0</v>
          </cell>
          <cell r="N222" t="str">
            <v/>
          </cell>
          <cell r="O222">
            <v>0</v>
          </cell>
        </row>
        <row r="223">
          <cell r="B223" t="str">
            <v/>
          </cell>
          <cell r="D223" t="str">
            <v/>
          </cell>
          <cell r="G223">
            <v>21</v>
          </cell>
          <cell r="I223">
            <v>0</v>
          </cell>
          <cell r="J223">
            <v>0</v>
          </cell>
          <cell r="L223">
            <v>0</v>
          </cell>
          <cell r="N223" t="str">
            <v/>
          </cell>
          <cell r="O223">
            <v>0</v>
          </cell>
        </row>
        <row r="224">
          <cell r="B224" t="str">
            <v/>
          </cell>
          <cell r="D224" t="str">
            <v/>
          </cell>
          <cell r="G224">
            <v>21</v>
          </cell>
          <cell r="I224">
            <v>0</v>
          </cell>
          <cell r="J224">
            <v>0</v>
          </cell>
          <cell r="L224">
            <v>0</v>
          </cell>
          <cell r="N224" t="str">
            <v/>
          </cell>
          <cell r="O224">
            <v>0</v>
          </cell>
        </row>
        <row r="225">
          <cell r="B225" t="str">
            <v/>
          </cell>
          <cell r="D225" t="str">
            <v/>
          </cell>
          <cell r="G225">
            <v>21</v>
          </cell>
          <cell r="I225">
            <v>0</v>
          </cell>
          <cell r="J225">
            <v>0</v>
          </cell>
          <cell r="L225">
            <v>0</v>
          </cell>
          <cell r="N225" t="str">
            <v/>
          </cell>
          <cell r="O225">
            <v>0</v>
          </cell>
        </row>
        <row r="226">
          <cell r="B226" t="str">
            <v/>
          </cell>
          <cell r="D226" t="str">
            <v/>
          </cell>
          <cell r="G226">
            <v>21</v>
          </cell>
          <cell r="I226">
            <v>0</v>
          </cell>
          <cell r="J226">
            <v>0</v>
          </cell>
          <cell r="L226">
            <v>0</v>
          </cell>
          <cell r="N226" t="str">
            <v/>
          </cell>
          <cell r="O226">
            <v>0</v>
          </cell>
        </row>
        <row r="227">
          <cell r="B227" t="str">
            <v/>
          </cell>
          <cell r="D227" t="str">
            <v/>
          </cell>
          <cell r="G227">
            <v>21</v>
          </cell>
          <cell r="I227">
            <v>0</v>
          </cell>
          <cell r="J227">
            <v>0</v>
          </cell>
          <cell r="L227">
            <v>0</v>
          </cell>
          <cell r="N227" t="str">
            <v/>
          </cell>
          <cell r="O227">
            <v>0</v>
          </cell>
        </row>
        <row r="228">
          <cell r="B228" t="str">
            <v/>
          </cell>
          <cell r="D228" t="str">
            <v/>
          </cell>
          <cell r="G228">
            <v>21</v>
          </cell>
          <cell r="I228">
            <v>0</v>
          </cell>
          <cell r="J228">
            <v>0</v>
          </cell>
          <cell r="L228">
            <v>0</v>
          </cell>
          <cell r="N228" t="str">
            <v/>
          </cell>
          <cell r="O228">
            <v>0</v>
          </cell>
        </row>
        <row r="229">
          <cell r="B229" t="str">
            <v/>
          </cell>
          <cell r="D229" t="str">
            <v/>
          </cell>
          <cell r="G229">
            <v>21</v>
          </cell>
          <cell r="I229">
            <v>0</v>
          </cell>
          <cell r="J229">
            <v>0</v>
          </cell>
          <cell r="L229">
            <v>0</v>
          </cell>
          <cell r="N229" t="str">
            <v/>
          </cell>
          <cell r="O229">
            <v>0</v>
          </cell>
        </row>
        <row r="230">
          <cell r="B230" t="str">
            <v/>
          </cell>
          <cell r="D230" t="str">
            <v/>
          </cell>
          <cell r="G230">
            <v>21</v>
          </cell>
          <cell r="I230">
            <v>0</v>
          </cell>
          <cell r="J230">
            <v>0</v>
          </cell>
          <cell r="L230">
            <v>0</v>
          </cell>
          <cell r="N230" t="str">
            <v/>
          </cell>
          <cell r="O230">
            <v>0</v>
          </cell>
        </row>
        <row r="231">
          <cell r="B231" t="str">
            <v/>
          </cell>
          <cell r="D231" t="str">
            <v/>
          </cell>
          <cell r="G231">
            <v>21</v>
          </cell>
          <cell r="I231">
            <v>0</v>
          </cell>
          <cell r="J231">
            <v>0</v>
          </cell>
          <cell r="L231">
            <v>0</v>
          </cell>
          <cell r="N231" t="str">
            <v/>
          </cell>
          <cell r="O231">
            <v>0</v>
          </cell>
        </row>
        <row r="232">
          <cell r="B232" t="str">
            <v/>
          </cell>
          <cell r="D232" t="str">
            <v/>
          </cell>
          <cell r="G232">
            <v>21</v>
          </cell>
          <cell r="I232">
            <v>0</v>
          </cell>
          <cell r="J232">
            <v>0</v>
          </cell>
          <cell r="L232">
            <v>0</v>
          </cell>
          <cell r="N232" t="str">
            <v/>
          </cell>
          <cell r="O232">
            <v>0</v>
          </cell>
        </row>
        <row r="233">
          <cell r="B233" t="str">
            <v/>
          </cell>
          <cell r="D233" t="str">
            <v/>
          </cell>
          <cell r="G233">
            <v>21</v>
          </cell>
          <cell r="I233">
            <v>0</v>
          </cell>
          <cell r="J233">
            <v>0</v>
          </cell>
          <cell r="L233">
            <v>0</v>
          </cell>
          <cell r="N233" t="str">
            <v/>
          </cell>
          <cell r="O233">
            <v>0</v>
          </cell>
        </row>
        <row r="234">
          <cell r="B234" t="str">
            <v/>
          </cell>
          <cell r="D234" t="str">
            <v/>
          </cell>
          <cell r="G234">
            <v>21</v>
          </cell>
          <cell r="I234">
            <v>0</v>
          </cell>
          <cell r="J234">
            <v>0</v>
          </cell>
          <cell r="L234">
            <v>0</v>
          </cell>
          <cell r="N234" t="str">
            <v/>
          </cell>
          <cell r="O234">
            <v>0</v>
          </cell>
        </row>
        <row r="235">
          <cell r="B235" t="str">
            <v/>
          </cell>
          <cell r="D235" t="str">
            <v/>
          </cell>
          <cell r="G235">
            <v>21</v>
          </cell>
          <cell r="I235">
            <v>0</v>
          </cell>
          <cell r="J235">
            <v>0</v>
          </cell>
          <cell r="L235">
            <v>0</v>
          </cell>
          <cell r="N235" t="str">
            <v/>
          </cell>
          <cell r="O235">
            <v>0</v>
          </cell>
        </row>
        <row r="236">
          <cell r="B236" t="str">
            <v/>
          </cell>
          <cell r="D236" t="str">
            <v/>
          </cell>
          <cell r="G236">
            <v>21</v>
          </cell>
          <cell r="I236">
            <v>0</v>
          </cell>
          <cell r="J236">
            <v>0</v>
          </cell>
          <cell r="L236">
            <v>0</v>
          </cell>
          <cell r="N236" t="str">
            <v/>
          </cell>
          <cell r="O236">
            <v>0</v>
          </cell>
        </row>
        <row r="237">
          <cell r="B237" t="str">
            <v/>
          </cell>
          <cell r="D237" t="str">
            <v/>
          </cell>
          <cell r="G237">
            <v>21</v>
          </cell>
          <cell r="I237">
            <v>0</v>
          </cell>
          <cell r="J237">
            <v>0</v>
          </cell>
          <cell r="L237">
            <v>0</v>
          </cell>
          <cell r="N237" t="str">
            <v/>
          </cell>
          <cell r="O237">
            <v>0</v>
          </cell>
        </row>
        <row r="238">
          <cell r="B238" t="str">
            <v/>
          </cell>
          <cell r="D238" t="str">
            <v/>
          </cell>
          <cell r="G238">
            <v>21</v>
          </cell>
          <cell r="I238">
            <v>0</v>
          </cell>
          <cell r="J238">
            <v>0</v>
          </cell>
          <cell r="L238">
            <v>0</v>
          </cell>
          <cell r="N238" t="str">
            <v/>
          </cell>
          <cell r="O238">
            <v>0</v>
          </cell>
        </row>
        <row r="239">
          <cell r="B239" t="str">
            <v/>
          </cell>
          <cell r="D239" t="str">
            <v/>
          </cell>
          <cell r="G239">
            <v>21</v>
          </cell>
          <cell r="I239">
            <v>0</v>
          </cell>
          <cell r="J239">
            <v>0</v>
          </cell>
          <cell r="L239">
            <v>0</v>
          </cell>
          <cell r="N239" t="str">
            <v/>
          </cell>
          <cell r="O239">
            <v>0</v>
          </cell>
        </row>
        <row r="240">
          <cell r="B240" t="str">
            <v/>
          </cell>
          <cell r="D240" t="str">
            <v/>
          </cell>
          <cell r="G240">
            <v>21</v>
          </cell>
          <cell r="I240">
            <v>0</v>
          </cell>
          <cell r="J240">
            <v>0</v>
          </cell>
          <cell r="L240">
            <v>0</v>
          </cell>
          <cell r="N240" t="str">
            <v/>
          </cell>
          <cell r="O240">
            <v>0</v>
          </cell>
        </row>
        <row r="241">
          <cell r="B241" t="str">
            <v/>
          </cell>
          <cell r="D241" t="str">
            <v/>
          </cell>
          <cell r="G241">
            <v>21</v>
          </cell>
          <cell r="I241">
            <v>0</v>
          </cell>
          <cell r="J241">
            <v>0</v>
          </cell>
          <cell r="L241">
            <v>0</v>
          </cell>
          <cell r="N241" t="str">
            <v/>
          </cell>
          <cell r="O241">
            <v>0</v>
          </cell>
        </row>
        <row r="242">
          <cell r="B242" t="str">
            <v/>
          </cell>
          <cell r="D242" t="str">
            <v/>
          </cell>
          <cell r="G242">
            <v>21</v>
          </cell>
          <cell r="I242">
            <v>0</v>
          </cell>
          <cell r="J242">
            <v>0</v>
          </cell>
          <cell r="L242">
            <v>0</v>
          </cell>
          <cell r="N242" t="str">
            <v/>
          </cell>
          <cell r="O242">
            <v>0</v>
          </cell>
        </row>
        <row r="243">
          <cell r="B243" t="str">
            <v/>
          </cell>
          <cell r="D243" t="str">
            <v/>
          </cell>
          <cell r="G243">
            <v>21</v>
          </cell>
          <cell r="I243">
            <v>0</v>
          </cell>
          <cell r="J243">
            <v>0</v>
          </cell>
          <cell r="L243">
            <v>0</v>
          </cell>
          <cell r="N243" t="str">
            <v/>
          </cell>
          <cell r="O243">
            <v>0</v>
          </cell>
        </row>
        <row r="244">
          <cell r="B244" t="str">
            <v/>
          </cell>
          <cell r="D244" t="str">
            <v/>
          </cell>
          <cell r="G244">
            <v>21</v>
          </cell>
          <cell r="I244">
            <v>0</v>
          </cell>
          <cell r="J244">
            <v>0</v>
          </cell>
          <cell r="L244">
            <v>0</v>
          </cell>
          <cell r="N244" t="str">
            <v/>
          </cell>
          <cell r="O244">
            <v>0</v>
          </cell>
        </row>
        <row r="245">
          <cell r="B245" t="str">
            <v/>
          </cell>
          <cell r="D245" t="str">
            <v/>
          </cell>
          <cell r="G245">
            <v>21</v>
          </cell>
          <cell r="I245">
            <v>0</v>
          </cell>
          <cell r="J245">
            <v>0</v>
          </cell>
          <cell r="L245">
            <v>0</v>
          </cell>
          <cell r="N245" t="str">
            <v/>
          </cell>
          <cell r="O245">
            <v>0</v>
          </cell>
        </row>
        <row r="246">
          <cell r="B246" t="str">
            <v/>
          </cell>
          <cell r="D246" t="str">
            <v/>
          </cell>
          <cell r="G246">
            <v>21</v>
          </cell>
          <cell r="I246">
            <v>0</v>
          </cell>
          <cell r="J246">
            <v>0</v>
          </cell>
          <cell r="L246">
            <v>0</v>
          </cell>
          <cell r="N246" t="str">
            <v/>
          </cell>
          <cell r="O246">
            <v>0</v>
          </cell>
        </row>
        <row r="247">
          <cell r="B247" t="str">
            <v/>
          </cell>
          <cell r="D247" t="str">
            <v/>
          </cell>
          <cell r="G247">
            <v>21</v>
          </cell>
          <cell r="I247">
            <v>0</v>
          </cell>
          <cell r="J247">
            <v>0</v>
          </cell>
          <cell r="L247">
            <v>0</v>
          </cell>
          <cell r="N247" t="str">
            <v/>
          </cell>
          <cell r="O247">
            <v>0</v>
          </cell>
        </row>
        <row r="248">
          <cell r="B248" t="str">
            <v/>
          </cell>
          <cell r="D248" t="str">
            <v/>
          </cell>
          <cell r="G248">
            <v>21</v>
          </cell>
          <cell r="I248">
            <v>0</v>
          </cell>
          <cell r="J248">
            <v>0</v>
          </cell>
          <cell r="L248">
            <v>0</v>
          </cell>
          <cell r="N248" t="str">
            <v/>
          </cell>
          <cell r="O248">
            <v>0</v>
          </cell>
        </row>
        <row r="249">
          <cell r="B249" t="str">
            <v/>
          </cell>
          <cell r="D249" t="str">
            <v/>
          </cell>
          <cell r="G249">
            <v>21</v>
          </cell>
          <cell r="I249">
            <v>0</v>
          </cell>
          <cell r="J249">
            <v>0</v>
          </cell>
          <cell r="L249">
            <v>0</v>
          </cell>
          <cell r="N249" t="str">
            <v/>
          </cell>
          <cell r="O249">
            <v>0</v>
          </cell>
        </row>
        <row r="250">
          <cell r="B250" t="str">
            <v/>
          </cell>
          <cell r="D250" t="str">
            <v/>
          </cell>
          <cell r="G250">
            <v>21</v>
          </cell>
          <cell r="I250">
            <v>0</v>
          </cell>
          <cell r="J250">
            <v>0</v>
          </cell>
          <cell r="L250">
            <v>0</v>
          </cell>
          <cell r="N250" t="str">
            <v/>
          </cell>
          <cell r="O250">
            <v>0</v>
          </cell>
        </row>
        <row r="251">
          <cell r="B251" t="str">
            <v/>
          </cell>
          <cell r="D251" t="str">
            <v/>
          </cell>
          <cell r="G251">
            <v>21</v>
          </cell>
          <cell r="I251">
            <v>0</v>
          </cell>
          <cell r="J251">
            <v>0</v>
          </cell>
          <cell r="L251">
            <v>0</v>
          </cell>
          <cell r="N251" t="str">
            <v/>
          </cell>
          <cell r="O251">
            <v>0</v>
          </cell>
        </row>
        <row r="252">
          <cell r="B252" t="str">
            <v/>
          </cell>
          <cell r="D252" t="str">
            <v/>
          </cell>
          <cell r="G252">
            <v>21</v>
          </cell>
          <cell r="I252">
            <v>0</v>
          </cell>
          <cell r="J252">
            <v>0</v>
          </cell>
          <cell r="L252">
            <v>0</v>
          </cell>
          <cell r="N252" t="str">
            <v/>
          </cell>
          <cell r="O252">
            <v>0</v>
          </cell>
        </row>
        <row r="253">
          <cell r="B253" t="str">
            <v/>
          </cell>
          <cell r="D253" t="str">
            <v/>
          </cell>
          <cell r="G253">
            <v>21</v>
          </cell>
          <cell r="I253">
            <v>0</v>
          </cell>
          <cell r="J253">
            <v>0</v>
          </cell>
          <cell r="L253">
            <v>0</v>
          </cell>
          <cell r="N253" t="str">
            <v/>
          </cell>
          <cell r="O253">
            <v>0</v>
          </cell>
        </row>
        <row r="254">
          <cell r="B254" t="str">
            <v/>
          </cell>
          <cell r="D254" t="str">
            <v/>
          </cell>
          <cell r="G254">
            <v>21</v>
          </cell>
          <cell r="I254">
            <v>0</v>
          </cell>
          <cell r="J254">
            <v>0</v>
          </cell>
          <cell r="L254">
            <v>0</v>
          </cell>
          <cell r="N254" t="str">
            <v/>
          </cell>
          <cell r="O254">
            <v>0</v>
          </cell>
        </row>
        <row r="255">
          <cell r="B255" t="str">
            <v/>
          </cell>
          <cell r="D255" t="str">
            <v/>
          </cell>
          <cell r="G255">
            <v>21</v>
          </cell>
          <cell r="I255">
            <v>0</v>
          </cell>
          <cell r="J255">
            <v>0</v>
          </cell>
          <cell r="L255">
            <v>0</v>
          </cell>
          <cell r="N255" t="str">
            <v/>
          </cell>
          <cell r="O255">
            <v>0</v>
          </cell>
        </row>
        <row r="256">
          <cell r="B256" t="str">
            <v/>
          </cell>
          <cell r="D256" t="str">
            <v/>
          </cell>
          <cell r="G256">
            <v>21</v>
          </cell>
          <cell r="I256">
            <v>0</v>
          </cell>
          <cell r="J256">
            <v>0</v>
          </cell>
          <cell r="L256">
            <v>0</v>
          </cell>
          <cell r="N256" t="str">
            <v/>
          </cell>
          <cell r="O256">
            <v>0</v>
          </cell>
        </row>
        <row r="257">
          <cell r="B257" t="str">
            <v/>
          </cell>
          <cell r="D257" t="str">
            <v/>
          </cell>
          <cell r="G257">
            <v>21</v>
          </cell>
          <cell r="I257">
            <v>0</v>
          </cell>
          <cell r="J257">
            <v>0</v>
          </cell>
          <cell r="L257">
            <v>0</v>
          </cell>
          <cell r="N257" t="str">
            <v/>
          </cell>
          <cell r="O257">
            <v>0</v>
          </cell>
        </row>
        <row r="258">
          <cell r="B258" t="str">
            <v/>
          </cell>
          <cell r="D258" t="str">
            <v/>
          </cell>
          <cell r="G258">
            <v>21</v>
          </cell>
          <cell r="I258">
            <v>0</v>
          </cell>
          <cell r="J258">
            <v>0</v>
          </cell>
          <cell r="L258">
            <v>0</v>
          </cell>
          <cell r="N258" t="str">
            <v/>
          </cell>
          <cell r="O258">
            <v>0</v>
          </cell>
        </row>
        <row r="259">
          <cell r="B259" t="str">
            <v/>
          </cell>
          <cell r="D259" t="str">
            <v/>
          </cell>
          <cell r="G259">
            <v>21</v>
          </cell>
          <cell r="I259">
            <v>0</v>
          </cell>
          <cell r="J259">
            <v>0</v>
          </cell>
          <cell r="L259">
            <v>0</v>
          </cell>
          <cell r="N259" t="str">
            <v/>
          </cell>
          <cell r="O259">
            <v>0</v>
          </cell>
        </row>
        <row r="260">
          <cell r="B260" t="str">
            <v/>
          </cell>
          <cell r="D260" t="str">
            <v/>
          </cell>
          <cell r="G260">
            <v>21</v>
          </cell>
          <cell r="I260">
            <v>0</v>
          </cell>
          <cell r="J260">
            <v>0</v>
          </cell>
          <cell r="L260">
            <v>0</v>
          </cell>
          <cell r="N260" t="str">
            <v/>
          </cell>
          <cell r="O260">
            <v>0</v>
          </cell>
        </row>
        <row r="261">
          <cell r="B261" t="str">
            <v/>
          </cell>
          <cell r="D261" t="str">
            <v/>
          </cell>
          <cell r="G261">
            <v>21</v>
          </cell>
          <cell r="I261">
            <v>0</v>
          </cell>
          <cell r="J261">
            <v>0</v>
          </cell>
          <cell r="L261">
            <v>0</v>
          </cell>
          <cell r="N261" t="str">
            <v/>
          </cell>
          <cell r="O261">
            <v>0</v>
          </cell>
        </row>
        <row r="262">
          <cell r="B262" t="str">
            <v/>
          </cell>
          <cell r="D262" t="str">
            <v/>
          </cell>
          <cell r="G262">
            <v>21</v>
          </cell>
          <cell r="I262">
            <v>0</v>
          </cell>
          <cell r="J262">
            <v>0</v>
          </cell>
          <cell r="L262">
            <v>0</v>
          </cell>
          <cell r="N262" t="str">
            <v/>
          </cell>
          <cell r="O262">
            <v>0</v>
          </cell>
        </row>
        <row r="263">
          <cell r="B263" t="str">
            <v/>
          </cell>
          <cell r="D263" t="str">
            <v/>
          </cell>
          <cell r="G263">
            <v>21</v>
          </cell>
          <cell r="I263">
            <v>0</v>
          </cell>
          <cell r="J263">
            <v>0</v>
          </cell>
          <cell r="L263">
            <v>0</v>
          </cell>
          <cell r="N263" t="str">
            <v/>
          </cell>
          <cell r="O263">
            <v>0</v>
          </cell>
        </row>
        <row r="264">
          <cell r="B264" t="str">
            <v/>
          </cell>
          <cell r="D264" t="str">
            <v/>
          </cell>
          <cell r="G264">
            <v>21</v>
          </cell>
          <cell r="I264">
            <v>0</v>
          </cell>
          <cell r="J264">
            <v>0</v>
          </cell>
          <cell r="L264">
            <v>0</v>
          </cell>
          <cell r="N264" t="str">
            <v/>
          </cell>
          <cell r="O264">
            <v>0</v>
          </cell>
        </row>
        <row r="265">
          <cell r="B265" t="str">
            <v/>
          </cell>
          <cell r="D265" t="str">
            <v/>
          </cell>
          <cell r="G265">
            <v>21</v>
          </cell>
          <cell r="I265">
            <v>0</v>
          </cell>
          <cell r="J265">
            <v>0</v>
          </cell>
          <cell r="L265">
            <v>0</v>
          </cell>
          <cell r="N265" t="str">
            <v/>
          </cell>
          <cell r="O265">
            <v>0</v>
          </cell>
        </row>
        <row r="266">
          <cell r="B266" t="str">
            <v/>
          </cell>
          <cell r="D266" t="str">
            <v/>
          </cell>
          <cell r="G266">
            <v>21</v>
          </cell>
          <cell r="I266">
            <v>0</v>
          </cell>
          <cell r="J266">
            <v>0</v>
          </cell>
          <cell r="L266">
            <v>0</v>
          </cell>
          <cell r="N266" t="str">
            <v/>
          </cell>
          <cell r="O266">
            <v>0</v>
          </cell>
        </row>
        <row r="267">
          <cell r="B267" t="str">
            <v/>
          </cell>
          <cell r="D267" t="str">
            <v/>
          </cell>
          <cell r="G267">
            <v>21</v>
          </cell>
          <cell r="I267">
            <v>0</v>
          </cell>
          <cell r="J267">
            <v>0</v>
          </cell>
          <cell r="L267">
            <v>0</v>
          </cell>
          <cell r="N267" t="str">
            <v/>
          </cell>
          <cell r="O267">
            <v>0</v>
          </cell>
        </row>
        <row r="268">
          <cell r="B268" t="str">
            <v/>
          </cell>
          <cell r="D268" t="str">
            <v/>
          </cell>
          <cell r="G268">
            <v>21</v>
          </cell>
          <cell r="I268">
            <v>0</v>
          </cell>
          <cell r="J268">
            <v>0</v>
          </cell>
          <cell r="L268">
            <v>0</v>
          </cell>
          <cell r="N268" t="str">
            <v/>
          </cell>
          <cell r="O268">
            <v>0</v>
          </cell>
        </row>
        <row r="269">
          <cell r="B269" t="str">
            <v/>
          </cell>
          <cell r="D269" t="str">
            <v/>
          </cell>
          <cell r="G269">
            <v>21</v>
          </cell>
          <cell r="I269">
            <v>0</v>
          </cell>
          <cell r="J269">
            <v>0</v>
          </cell>
          <cell r="L269">
            <v>0</v>
          </cell>
          <cell r="N269" t="str">
            <v/>
          </cell>
          <cell r="O269">
            <v>0</v>
          </cell>
        </row>
        <row r="270">
          <cell r="B270" t="str">
            <v/>
          </cell>
          <cell r="D270" t="str">
            <v/>
          </cell>
          <cell r="G270">
            <v>21</v>
          </cell>
          <cell r="I270">
            <v>0</v>
          </cell>
          <cell r="J270">
            <v>0</v>
          </cell>
          <cell r="L270">
            <v>0</v>
          </cell>
          <cell r="N270" t="str">
            <v/>
          </cell>
          <cell r="O270">
            <v>0</v>
          </cell>
        </row>
        <row r="271">
          <cell r="B271" t="str">
            <v/>
          </cell>
          <cell r="D271" t="str">
            <v/>
          </cell>
          <cell r="G271">
            <v>21</v>
          </cell>
          <cell r="I271">
            <v>0</v>
          </cell>
          <cell r="J271">
            <v>0</v>
          </cell>
          <cell r="L271">
            <v>0</v>
          </cell>
          <cell r="N271" t="str">
            <v/>
          </cell>
          <cell r="O271">
            <v>0</v>
          </cell>
        </row>
        <row r="272">
          <cell r="B272" t="str">
            <v/>
          </cell>
          <cell r="D272" t="str">
            <v/>
          </cell>
          <cell r="G272">
            <v>21</v>
          </cell>
          <cell r="I272">
            <v>0</v>
          </cell>
          <cell r="J272">
            <v>0</v>
          </cell>
          <cell r="L272">
            <v>0</v>
          </cell>
          <cell r="N272" t="str">
            <v/>
          </cell>
          <cell r="O272">
            <v>0</v>
          </cell>
        </row>
        <row r="273">
          <cell r="B273" t="str">
            <v/>
          </cell>
          <cell r="D273" t="str">
            <v/>
          </cell>
          <cell r="G273">
            <v>21</v>
          </cell>
          <cell r="I273">
            <v>0</v>
          </cell>
          <cell r="J273">
            <v>0</v>
          </cell>
          <cell r="L273">
            <v>0</v>
          </cell>
          <cell r="N273" t="str">
            <v/>
          </cell>
          <cell r="O273">
            <v>0</v>
          </cell>
        </row>
        <row r="274">
          <cell r="B274" t="str">
            <v/>
          </cell>
          <cell r="D274" t="str">
            <v/>
          </cell>
          <cell r="G274">
            <v>21</v>
          </cell>
          <cell r="I274">
            <v>0</v>
          </cell>
          <cell r="J274">
            <v>0</v>
          </cell>
          <cell r="L274">
            <v>0</v>
          </cell>
          <cell r="N274" t="str">
            <v/>
          </cell>
          <cell r="O274">
            <v>0</v>
          </cell>
        </row>
        <row r="275">
          <cell r="B275" t="str">
            <v/>
          </cell>
          <cell r="D275" t="str">
            <v/>
          </cell>
          <cell r="G275">
            <v>21</v>
          </cell>
          <cell r="I275">
            <v>0</v>
          </cell>
          <cell r="J275">
            <v>0</v>
          </cell>
          <cell r="L275">
            <v>0</v>
          </cell>
          <cell r="N275" t="str">
            <v/>
          </cell>
          <cell r="O275">
            <v>0</v>
          </cell>
        </row>
        <row r="276">
          <cell r="B276" t="str">
            <v/>
          </cell>
          <cell r="D276" t="str">
            <v/>
          </cell>
          <cell r="G276">
            <v>21</v>
          </cell>
          <cell r="I276">
            <v>0</v>
          </cell>
          <cell r="J276">
            <v>0</v>
          </cell>
          <cell r="L276">
            <v>0</v>
          </cell>
          <cell r="N276" t="str">
            <v/>
          </cell>
          <cell r="O276">
            <v>0</v>
          </cell>
        </row>
        <row r="277">
          <cell r="B277" t="str">
            <v/>
          </cell>
          <cell r="D277" t="str">
            <v/>
          </cell>
          <cell r="G277">
            <v>21</v>
          </cell>
          <cell r="I277">
            <v>0</v>
          </cell>
          <cell r="J277">
            <v>0</v>
          </cell>
          <cell r="L277">
            <v>0</v>
          </cell>
          <cell r="N277" t="str">
            <v/>
          </cell>
          <cell r="O277">
            <v>0</v>
          </cell>
        </row>
        <row r="278">
          <cell r="B278" t="str">
            <v/>
          </cell>
          <cell r="D278" t="str">
            <v/>
          </cell>
          <cell r="G278">
            <v>21</v>
          </cell>
          <cell r="I278">
            <v>0</v>
          </cell>
          <cell r="J278">
            <v>0</v>
          </cell>
          <cell r="L278">
            <v>0</v>
          </cell>
          <cell r="N278" t="str">
            <v/>
          </cell>
          <cell r="O278">
            <v>0</v>
          </cell>
        </row>
        <row r="279">
          <cell r="B279" t="str">
            <v/>
          </cell>
          <cell r="D279" t="str">
            <v/>
          </cell>
          <cell r="G279">
            <v>21</v>
          </cell>
          <cell r="I279">
            <v>0</v>
          </cell>
          <cell r="J279">
            <v>0</v>
          </cell>
          <cell r="L279">
            <v>0</v>
          </cell>
          <cell r="N279" t="str">
            <v/>
          </cell>
          <cell r="O279">
            <v>0</v>
          </cell>
        </row>
        <row r="280">
          <cell r="B280" t="str">
            <v/>
          </cell>
          <cell r="D280" t="str">
            <v/>
          </cell>
          <cell r="G280">
            <v>21</v>
          </cell>
          <cell r="I280">
            <v>0</v>
          </cell>
          <cell r="J280">
            <v>0</v>
          </cell>
          <cell r="L280">
            <v>0</v>
          </cell>
          <cell r="N280" t="str">
            <v/>
          </cell>
          <cell r="O280">
            <v>0</v>
          </cell>
        </row>
        <row r="281">
          <cell r="B281" t="str">
            <v/>
          </cell>
          <cell r="D281" t="str">
            <v/>
          </cell>
          <cell r="G281">
            <v>21</v>
          </cell>
          <cell r="I281">
            <v>0</v>
          </cell>
          <cell r="J281">
            <v>0</v>
          </cell>
          <cell r="L281">
            <v>0</v>
          </cell>
          <cell r="N281" t="str">
            <v/>
          </cell>
          <cell r="O281">
            <v>0</v>
          </cell>
        </row>
        <row r="282">
          <cell r="B282" t="str">
            <v/>
          </cell>
          <cell r="D282" t="str">
            <v/>
          </cell>
          <cell r="G282">
            <v>21</v>
          </cell>
          <cell r="I282">
            <v>0</v>
          </cell>
          <cell r="J282">
            <v>0</v>
          </cell>
          <cell r="L282">
            <v>0</v>
          </cell>
          <cell r="N282" t="str">
            <v/>
          </cell>
          <cell r="O282">
            <v>0</v>
          </cell>
        </row>
        <row r="283">
          <cell r="B283" t="str">
            <v/>
          </cell>
          <cell r="D283" t="str">
            <v/>
          </cell>
          <cell r="G283">
            <v>21</v>
          </cell>
          <cell r="I283">
            <v>0</v>
          </cell>
          <cell r="J283">
            <v>0</v>
          </cell>
          <cell r="L283">
            <v>0</v>
          </cell>
          <cell r="N283" t="str">
            <v/>
          </cell>
          <cell r="O283">
            <v>0</v>
          </cell>
        </row>
        <row r="284">
          <cell r="B284" t="str">
            <v/>
          </cell>
          <cell r="D284" t="str">
            <v/>
          </cell>
          <cell r="G284">
            <v>21</v>
          </cell>
          <cell r="I284">
            <v>0</v>
          </cell>
          <cell r="J284">
            <v>0</v>
          </cell>
          <cell r="L284">
            <v>0</v>
          </cell>
          <cell r="N284" t="str">
            <v/>
          </cell>
          <cell r="O284">
            <v>0</v>
          </cell>
        </row>
        <row r="285">
          <cell r="B285" t="str">
            <v/>
          </cell>
          <cell r="D285" t="str">
            <v/>
          </cell>
          <cell r="G285">
            <v>21</v>
          </cell>
          <cell r="I285">
            <v>0</v>
          </cell>
          <cell r="J285">
            <v>0</v>
          </cell>
          <cell r="L285">
            <v>0</v>
          </cell>
          <cell r="N285" t="str">
            <v/>
          </cell>
          <cell r="O285">
            <v>0</v>
          </cell>
        </row>
        <row r="286">
          <cell r="B286" t="str">
            <v/>
          </cell>
          <cell r="D286" t="str">
            <v/>
          </cell>
          <cell r="G286">
            <v>21</v>
          </cell>
          <cell r="I286">
            <v>0</v>
          </cell>
          <cell r="J286">
            <v>0</v>
          </cell>
          <cell r="L286">
            <v>0</v>
          </cell>
          <cell r="N286" t="str">
            <v/>
          </cell>
          <cell r="O286">
            <v>0</v>
          </cell>
        </row>
        <row r="287">
          <cell r="B287" t="str">
            <v/>
          </cell>
          <cell r="D287" t="str">
            <v/>
          </cell>
          <cell r="G287">
            <v>21</v>
          </cell>
          <cell r="I287">
            <v>0</v>
          </cell>
          <cell r="J287">
            <v>0</v>
          </cell>
          <cell r="L287">
            <v>0</v>
          </cell>
          <cell r="N287" t="str">
            <v/>
          </cell>
          <cell r="O287">
            <v>0</v>
          </cell>
        </row>
        <row r="288">
          <cell r="B288" t="str">
            <v/>
          </cell>
          <cell r="D288" t="str">
            <v/>
          </cell>
          <cell r="G288">
            <v>21</v>
          </cell>
          <cell r="I288">
            <v>0</v>
          </cell>
          <cell r="J288">
            <v>0</v>
          </cell>
          <cell r="L288">
            <v>0</v>
          </cell>
          <cell r="N288" t="str">
            <v/>
          </cell>
          <cell r="O288">
            <v>0</v>
          </cell>
        </row>
        <row r="289">
          <cell r="B289" t="str">
            <v/>
          </cell>
          <cell r="D289" t="str">
            <v/>
          </cell>
          <cell r="G289">
            <v>21</v>
          </cell>
          <cell r="I289">
            <v>0</v>
          </cell>
          <cell r="J289">
            <v>0</v>
          </cell>
          <cell r="L289">
            <v>0</v>
          </cell>
          <cell r="N289" t="str">
            <v/>
          </cell>
          <cell r="O289">
            <v>0</v>
          </cell>
        </row>
        <row r="290">
          <cell r="B290" t="str">
            <v/>
          </cell>
          <cell r="D290" t="str">
            <v/>
          </cell>
          <cell r="G290">
            <v>21</v>
          </cell>
          <cell r="I290">
            <v>0</v>
          </cell>
          <cell r="J290">
            <v>0</v>
          </cell>
          <cell r="L290">
            <v>0</v>
          </cell>
          <cell r="N290" t="str">
            <v/>
          </cell>
          <cell r="O290">
            <v>0</v>
          </cell>
        </row>
        <row r="291">
          <cell r="B291" t="str">
            <v/>
          </cell>
          <cell r="D291" t="str">
            <v/>
          </cell>
          <cell r="G291">
            <v>21</v>
          </cell>
          <cell r="I291">
            <v>0</v>
          </cell>
          <cell r="J291">
            <v>0</v>
          </cell>
          <cell r="L291">
            <v>0</v>
          </cell>
          <cell r="N291" t="str">
            <v/>
          </cell>
          <cell r="O291">
            <v>0</v>
          </cell>
        </row>
        <row r="292">
          <cell r="B292" t="str">
            <v/>
          </cell>
          <cell r="D292" t="str">
            <v/>
          </cell>
          <cell r="G292">
            <v>21</v>
          </cell>
          <cell r="I292">
            <v>0</v>
          </cell>
          <cell r="J292">
            <v>0</v>
          </cell>
          <cell r="L292">
            <v>0</v>
          </cell>
          <cell r="N292" t="str">
            <v/>
          </cell>
          <cell r="O292">
            <v>0</v>
          </cell>
        </row>
        <row r="293">
          <cell r="B293" t="str">
            <v/>
          </cell>
          <cell r="D293" t="str">
            <v/>
          </cell>
          <cell r="G293">
            <v>21</v>
          </cell>
          <cell r="I293">
            <v>0</v>
          </cell>
          <cell r="J293">
            <v>0</v>
          </cell>
          <cell r="L293">
            <v>0</v>
          </cell>
          <cell r="N293" t="str">
            <v/>
          </cell>
          <cell r="O293">
            <v>0</v>
          </cell>
        </row>
        <row r="294">
          <cell r="B294" t="str">
            <v/>
          </cell>
          <cell r="D294" t="str">
            <v/>
          </cell>
          <cell r="G294">
            <v>21</v>
          </cell>
          <cell r="I294">
            <v>0</v>
          </cell>
          <cell r="J294">
            <v>0</v>
          </cell>
          <cell r="L294">
            <v>0</v>
          </cell>
          <cell r="N294" t="str">
            <v/>
          </cell>
          <cell r="O294">
            <v>0</v>
          </cell>
        </row>
        <row r="295">
          <cell r="B295" t="str">
            <v/>
          </cell>
          <cell r="D295" t="str">
            <v/>
          </cell>
          <cell r="G295">
            <v>21</v>
          </cell>
          <cell r="I295">
            <v>0</v>
          </cell>
          <cell r="J295">
            <v>0</v>
          </cell>
          <cell r="L295">
            <v>0</v>
          </cell>
          <cell r="N295" t="str">
            <v/>
          </cell>
          <cell r="O295">
            <v>0</v>
          </cell>
        </row>
        <row r="296">
          <cell r="B296" t="str">
            <v/>
          </cell>
          <cell r="D296" t="str">
            <v/>
          </cell>
          <cell r="G296">
            <v>21</v>
          </cell>
          <cell r="I296">
            <v>0</v>
          </cell>
          <cell r="J296">
            <v>0</v>
          </cell>
          <cell r="L296">
            <v>0</v>
          </cell>
          <cell r="N296" t="str">
            <v/>
          </cell>
          <cell r="O296">
            <v>0</v>
          </cell>
        </row>
        <row r="297">
          <cell r="B297" t="str">
            <v/>
          </cell>
          <cell r="D297" t="str">
            <v/>
          </cell>
          <cell r="G297">
            <v>21</v>
          </cell>
          <cell r="I297">
            <v>0</v>
          </cell>
          <cell r="J297">
            <v>0</v>
          </cell>
          <cell r="L297">
            <v>0</v>
          </cell>
          <cell r="N297" t="str">
            <v/>
          </cell>
          <cell r="O297">
            <v>0</v>
          </cell>
        </row>
        <row r="298">
          <cell r="B298" t="str">
            <v/>
          </cell>
          <cell r="D298" t="str">
            <v/>
          </cell>
          <cell r="G298">
            <v>21</v>
          </cell>
          <cell r="I298">
            <v>0</v>
          </cell>
          <cell r="J298">
            <v>0</v>
          </cell>
          <cell r="L298">
            <v>0</v>
          </cell>
          <cell r="N298" t="str">
            <v/>
          </cell>
          <cell r="O298">
            <v>0</v>
          </cell>
        </row>
        <row r="299">
          <cell r="B299" t="str">
            <v/>
          </cell>
          <cell r="D299" t="str">
            <v/>
          </cell>
          <cell r="G299">
            <v>21</v>
          </cell>
          <cell r="I299">
            <v>0</v>
          </cell>
          <cell r="J299">
            <v>0</v>
          </cell>
          <cell r="L299">
            <v>0</v>
          </cell>
          <cell r="N299" t="str">
            <v/>
          </cell>
          <cell r="O299">
            <v>0</v>
          </cell>
        </row>
        <row r="300">
          <cell r="B300" t="str">
            <v/>
          </cell>
          <cell r="D300" t="str">
            <v/>
          </cell>
          <cell r="G300">
            <v>21</v>
          </cell>
          <cell r="I300">
            <v>0</v>
          </cell>
          <cell r="J300">
            <v>0</v>
          </cell>
          <cell r="L300">
            <v>0</v>
          </cell>
          <cell r="N300" t="str">
            <v/>
          </cell>
          <cell r="O300">
            <v>0</v>
          </cell>
        </row>
        <row r="301">
          <cell r="B301" t="str">
            <v/>
          </cell>
          <cell r="D301" t="str">
            <v/>
          </cell>
          <cell r="G301">
            <v>21</v>
          </cell>
          <cell r="I301">
            <v>0</v>
          </cell>
          <cell r="J301">
            <v>0</v>
          </cell>
          <cell r="L301">
            <v>0</v>
          </cell>
          <cell r="N301" t="str">
            <v/>
          </cell>
          <cell r="O301">
            <v>0</v>
          </cell>
        </row>
        <row r="302">
          <cell r="B302" t="str">
            <v/>
          </cell>
          <cell r="D302" t="str">
            <v/>
          </cell>
          <cell r="G302">
            <v>21</v>
          </cell>
          <cell r="I302">
            <v>0</v>
          </cell>
          <cell r="J302">
            <v>0</v>
          </cell>
          <cell r="L302">
            <v>0</v>
          </cell>
          <cell r="N302" t="str">
            <v/>
          </cell>
          <cell r="O302">
            <v>0</v>
          </cell>
        </row>
        <row r="303">
          <cell r="B303" t="str">
            <v/>
          </cell>
          <cell r="D303" t="str">
            <v/>
          </cell>
          <cell r="G303">
            <v>21</v>
          </cell>
          <cell r="I303">
            <v>0</v>
          </cell>
          <cell r="J303">
            <v>0</v>
          </cell>
          <cell r="L303">
            <v>0</v>
          </cell>
          <cell r="N303" t="str">
            <v/>
          </cell>
          <cell r="O303">
            <v>0</v>
          </cell>
        </row>
        <row r="304">
          <cell r="B304" t="str">
            <v/>
          </cell>
          <cell r="D304" t="str">
            <v/>
          </cell>
          <cell r="G304">
            <v>21</v>
          </cell>
          <cell r="I304">
            <v>0</v>
          </cell>
          <cell r="J304">
            <v>0</v>
          </cell>
          <cell r="L304">
            <v>0</v>
          </cell>
          <cell r="N304" t="str">
            <v/>
          </cell>
          <cell r="O304">
            <v>0</v>
          </cell>
        </row>
        <row r="305">
          <cell r="B305" t="str">
            <v/>
          </cell>
          <cell r="D305" t="str">
            <v/>
          </cell>
          <cell r="G305">
            <v>21</v>
          </cell>
          <cell r="I305">
            <v>0</v>
          </cell>
          <cell r="J305">
            <v>0</v>
          </cell>
          <cell r="L305">
            <v>0</v>
          </cell>
          <cell r="N305" t="str">
            <v/>
          </cell>
          <cell r="O305">
            <v>0</v>
          </cell>
        </row>
        <row r="306">
          <cell r="B306" t="str">
            <v/>
          </cell>
          <cell r="D306" t="str">
            <v/>
          </cell>
          <cell r="G306">
            <v>21</v>
          </cell>
          <cell r="I306">
            <v>0</v>
          </cell>
          <cell r="J306">
            <v>0</v>
          </cell>
          <cell r="L306">
            <v>0</v>
          </cell>
          <cell r="N306" t="str">
            <v/>
          </cell>
          <cell r="O306">
            <v>0</v>
          </cell>
        </row>
        <row r="307">
          <cell r="B307" t="str">
            <v/>
          </cell>
          <cell r="D307" t="str">
            <v/>
          </cell>
          <cell r="G307">
            <v>21</v>
          </cell>
          <cell r="I307">
            <v>0</v>
          </cell>
          <cell r="J307">
            <v>0</v>
          </cell>
          <cell r="L307">
            <v>0</v>
          </cell>
          <cell r="N307" t="str">
            <v/>
          </cell>
          <cell r="O307">
            <v>0</v>
          </cell>
        </row>
        <row r="308">
          <cell r="B308" t="str">
            <v/>
          </cell>
          <cell r="D308" t="str">
            <v/>
          </cell>
          <cell r="G308">
            <v>21</v>
          </cell>
          <cell r="I308">
            <v>0</v>
          </cell>
          <cell r="J308">
            <v>0</v>
          </cell>
          <cell r="L308">
            <v>0</v>
          </cell>
          <cell r="N308" t="str">
            <v/>
          </cell>
          <cell r="O308">
            <v>0</v>
          </cell>
        </row>
        <row r="309">
          <cell r="B309" t="str">
            <v/>
          </cell>
          <cell r="D309" t="str">
            <v/>
          </cell>
          <cell r="G309">
            <v>21</v>
          </cell>
          <cell r="I309">
            <v>0</v>
          </cell>
          <cell r="J309">
            <v>0</v>
          </cell>
          <cell r="L309">
            <v>0</v>
          </cell>
          <cell r="N309" t="str">
            <v/>
          </cell>
          <cell r="O309">
            <v>0</v>
          </cell>
        </row>
        <row r="310">
          <cell r="B310" t="str">
            <v/>
          </cell>
          <cell r="D310" t="str">
            <v/>
          </cell>
          <cell r="G310">
            <v>21</v>
          </cell>
          <cell r="I310">
            <v>0</v>
          </cell>
          <cell r="J310">
            <v>0</v>
          </cell>
          <cell r="L310">
            <v>0</v>
          </cell>
          <cell r="N310" t="str">
            <v/>
          </cell>
          <cell r="O310">
            <v>0</v>
          </cell>
        </row>
        <row r="311">
          <cell r="B311" t="str">
            <v/>
          </cell>
          <cell r="D311" t="str">
            <v/>
          </cell>
          <cell r="G311">
            <v>21</v>
          </cell>
          <cell r="I311">
            <v>0</v>
          </cell>
          <cell r="J311">
            <v>0</v>
          </cell>
          <cell r="L311">
            <v>0</v>
          </cell>
          <cell r="N311" t="str">
            <v/>
          </cell>
          <cell r="O311">
            <v>0</v>
          </cell>
        </row>
        <row r="312">
          <cell r="B312" t="str">
            <v/>
          </cell>
          <cell r="D312" t="str">
            <v/>
          </cell>
          <cell r="G312">
            <v>21</v>
          </cell>
          <cell r="I312">
            <v>0</v>
          </cell>
          <cell r="J312">
            <v>0</v>
          </cell>
          <cell r="L312">
            <v>0</v>
          </cell>
          <cell r="N312" t="str">
            <v/>
          </cell>
          <cell r="O312">
            <v>0</v>
          </cell>
        </row>
        <row r="313">
          <cell r="B313" t="str">
            <v/>
          </cell>
          <cell r="D313" t="str">
            <v/>
          </cell>
          <cell r="G313">
            <v>21</v>
          </cell>
          <cell r="I313">
            <v>0</v>
          </cell>
          <cell r="J313">
            <v>0</v>
          </cell>
          <cell r="L313">
            <v>0</v>
          </cell>
          <cell r="N313" t="str">
            <v/>
          </cell>
          <cell r="O313">
            <v>0</v>
          </cell>
        </row>
        <row r="314">
          <cell r="B314" t="str">
            <v/>
          </cell>
          <cell r="D314" t="str">
            <v/>
          </cell>
          <cell r="G314">
            <v>21</v>
          </cell>
          <cell r="I314">
            <v>0</v>
          </cell>
          <cell r="J314">
            <v>0</v>
          </cell>
          <cell r="L314">
            <v>0</v>
          </cell>
          <cell r="N314" t="str">
            <v/>
          </cell>
          <cell r="O314">
            <v>0</v>
          </cell>
        </row>
        <row r="315">
          <cell r="B315" t="str">
            <v/>
          </cell>
          <cell r="D315" t="str">
            <v/>
          </cell>
          <cell r="G315">
            <v>21</v>
          </cell>
          <cell r="I315">
            <v>0</v>
          </cell>
          <cell r="J315">
            <v>0</v>
          </cell>
          <cell r="L315">
            <v>0</v>
          </cell>
          <cell r="N315" t="str">
            <v/>
          </cell>
          <cell r="O315">
            <v>0</v>
          </cell>
        </row>
        <row r="316">
          <cell r="B316" t="str">
            <v/>
          </cell>
          <cell r="D316" t="str">
            <v/>
          </cell>
          <cell r="G316">
            <v>21</v>
          </cell>
          <cell r="I316">
            <v>0</v>
          </cell>
          <cell r="J316">
            <v>0</v>
          </cell>
          <cell r="L316">
            <v>0</v>
          </cell>
          <cell r="N316" t="str">
            <v/>
          </cell>
          <cell r="O316">
            <v>0</v>
          </cell>
        </row>
        <row r="317">
          <cell r="B317" t="str">
            <v/>
          </cell>
          <cell r="D317" t="str">
            <v/>
          </cell>
          <cell r="G317">
            <v>21</v>
          </cell>
          <cell r="I317">
            <v>0</v>
          </cell>
          <cell r="J317">
            <v>0</v>
          </cell>
          <cell r="L317">
            <v>0</v>
          </cell>
          <cell r="N317" t="str">
            <v/>
          </cell>
          <cell r="O317">
            <v>0</v>
          </cell>
        </row>
        <row r="318">
          <cell r="B318" t="str">
            <v/>
          </cell>
          <cell r="D318" t="str">
            <v/>
          </cell>
          <cell r="G318">
            <v>21</v>
          </cell>
          <cell r="I318">
            <v>0</v>
          </cell>
          <cell r="J318">
            <v>0</v>
          </cell>
          <cell r="L318">
            <v>0</v>
          </cell>
          <cell r="N318" t="str">
            <v/>
          </cell>
          <cell r="O318">
            <v>0</v>
          </cell>
        </row>
        <row r="319">
          <cell r="B319" t="str">
            <v/>
          </cell>
          <cell r="D319" t="str">
            <v/>
          </cell>
          <cell r="G319">
            <v>21</v>
          </cell>
          <cell r="I319">
            <v>0</v>
          </cell>
          <cell r="J319">
            <v>0</v>
          </cell>
          <cell r="L319">
            <v>0</v>
          </cell>
          <cell r="N319" t="str">
            <v/>
          </cell>
          <cell r="O319">
            <v>0</v>
          </cell>
        </row>
        <row r="320">
          <cell r="B320" t="str">
            <v/>
          </cell>
          <cell r="D320" t="str">
            <v/>
          </cell>
          <cell r="G320">
            <v>21</v>
          </cell>
          <cell r="I320">
            <v>0</v>
          </cell>
          <cell r="J320">
            <v>0</v>
          </cell>
          <cell r="L320">
            <v>0</v>
          </cell>
          <cell r="N320" t="str">
            <v/>
          </cell>
          <cell r="O320">
            <v>0</v>
          </cell>
        </row>
        <row r="321">
          <cell r="B321" t="str">
            <v/>
          </cell>
          <cell r="D321" t="str">
            <v/>
          </cell>
          <cell r="G321">
            <v>21</v>
          </cell>
          <cell r="I321">
            <v>0</v>
          </cell>
          <cell r="J321">
            <v>0</v>
          </cell>
          <cell r="L321">
            <v>0</v>
          </cell>
          <cell r="N321" t="str">
            <v/>
          </cell>
          <cell r="O321">
            <v>0</v>
          </cell>
        </row>
        <row r="322">
          <cell r="B322" t="str">
            <v/>
          </cell>
          <cell r="D322" t="str">
            <v/>
          </cell>
          <cell r="G322">
            <v>21</v>
          </cell>
          <cell r="I322">
            <v>0</v>
          </cell>
          <cell r="J322">
            <v>0</v>
          </cell>
          <cell r="L322">
            <v>0</v>
          </cell>
          <cell r="N322" t="str">
            <v/>
          </cell>
          <cell r="O322">
            <v>0</v>
          </cell>
        </row>
        <row r="323">
          <cell r="B323" t="str">
            <v/>
          </cell>
          <cell r="D323" t="str">
            <v/>
          </cell>
          <cell r="G323">
            <v>21</v>
          </cell>
          <cell r="I323">
            <v>0</v>
          </cell>
          <cell r="J323">
            <v>0</v>
          </cell>
          <cell r="L323">
            <v>0</v>
          </cell>
          <cell r="N323" t="str">
            <v/>
          </cell>
          <cell r="O323">
            <v>0</v>
          </cell>
        </row>
        <row r="324">
          <cell r="B324" t="str">
            <v/>
          </cell>
          <cell r="D324" t="str">
            <v/>
          </cell>
          <cell r="G324">
            <v>21</v>
          </cell>
          <cell r="I324">
            <v>0</v>
          </cell>
          <cell r="J324">
            <v>0</v>
          </cell>
          <cell r="L324">
            <v>0</v>
          </cell>
          <cell r="N324" t="str">
            <v/>
          </cell>
          <cell r="O324">
            <v>0</v>
          </cell>
        </row>
        <row r="325">
          <cell r="B325" t="str">
            <v/>
          </cell>
          <cell r="D325" t="str">
            <v/>
          </cell>
          <cell r="G325">
            <v>21</v>
          </cell>
          <cell r="I325">
            <v>0</v>
          </cell>
          <cell r="J325">
            <v>0</v>
          </cell>
          <cell r="L325">
            <v>0</v>
          </cell>
          <cell r="N325" t="str">
            <v/>
          </cell>
          <cell r="O325">
            <v>0</v>
          </cell>
        </row>
        <row r="326">
          <cell r="B326" t="str">
            <v/>
          </cell>
          <cell r="D326" t="str">
            <v/>
          </cell>
          <cell r="G326">
            <v>21</v>
          </cell>
          <cell r="I326">
            <v>0</v>
          </cell>
          <cell r="J326">
            <v>0</v>
          </cell>
          <cell r="L326">
            <v>0</v>
          </cell>
          <cell r="N326" t="str">
            <v/>
          </cell>
          <cell r="O326">
            <v>0</v>
          </cell>
        </row>
        <row r="327">
          <cell r="B327" t="str">
            <v/>
          </cell>
          <cell r="D327" t="str">
            <v/>
          </cell>
          <cell r="G327">
            <v>21</v>
          </cell>
          <cell r="I327">
            <v>0</v>
          </cell>
          <cell r="J327">
            <v>0</v>
          </cell>
          <cell r="L327">
            <v>0</v>
          </cell>
          <cell r="N327" t="str">
            <v/>
          </cell>
          <cell r="O327">
            <v>0</v>
          </cell>
        </row>
        <row r="328">
          <cell r="B328" t="str">
            <v/>
          </cell>
          <cell r="D328" t="str">
            <v/>
          </cell>
          <cell r="G328">
            <v>21</v>
          </cell>
          <cell r="I328">
            <v>0</v>
          </cell>
          <cell r="J328">
            <v>0</v>
          </cell>
          <cell r="L328">
            <v>0</v>
          </cell>
          <cell r="N328" t="str">
            <v/>
          </cell>
          <cell r="O328">
            <v>0</v>
          </cell>
        </row>
        <row r="329">
          <cell r="B329" t="str">
            <v/>
          </cell>
          <cell r="D329" t="str">
            <v/>
          </cell>
          <cell r="G329">
            <v>21</v>
          </cell>
          <cell r="I329">
            <v>0</v>
          </cell>
          <cell r="J329">
            <v>0</v>
          </cell>
          <cell r="L329">
            <v>0</v>
          </cell>
          <cell r="N329" t="str">
            <v/>
          </cell>
          <cell r="O329">
            <v>0</v>
          </cell>
        </row>
        <row r="330">
          <cell r="B330" t="str">
            <v/>
          </cell>
          <cell r="D330" t="str">
            <v/>
          </cell>
          <cell r="G330">
            <v>21</v>
          </cell>
          <cell r="I330">
            <v>0</v>
          </cell>
          <cell r="J330">
            <v>0</v>
          </cell>
          <cell r="L330">
            <v>0</v>
          </cell>
          <cell r="N330" t="str">
            <v/>
          </cell>
          <cell r="O330">
            <v>0</v>
          </cell>
        </row>
        <row r="331">
          <cell r="B331" t="str">
            <v/>
          </cell>
          <cell r="D331" t="str">
            <v/>
          </cell>
          <cell r="G331">
            <v>21</v>
          </cell>
          <cell r="I331">
            <v>0</v>
          </cell>
          <cell r="J331">
            <v>0</v>
          </cell>
          <cell r="L331">
            <v>0</v>
          </cell>
          <cell r="N331" t="str">
            <v/>
          </cell>
          <cell r="O331">
            <v>0</v>
          </cell>
        </row>
        <row r="332">
          <cell r="B332" t="str">
            <v/>
          </cell>
          <cell r="D332" t="str">
            <v/>
          </cell>
          <cell r="G332">
            <v>21</v>
          </cell>
          <cell r="I332">
            <v>0</v>
          </cell>
          <cell r="J332">
            <v>0</v>
          </cell>
          <cell r="L332">
            <v>0</v>
          </cell>
          <cell r="N332" t="str">
            <v/>
          </cell>
          <cell r="O332">
            <v>0</v>
          </cell>
        </row>
        <row r="333">
          <cell r="B333" t="str">
            <v/>
          </cell>
          <cell r="D333" t="str">
            <v/>
          </cell>
          <cell r="G333">
            <v>21</v>
          </cell>
          <cell r="I333">
            <v>0</v>
          </cell>
          <cell r="J333">
            <v>0</v>
          </cell>
          <cell r="L333">
            <v>0</v>
          </cell>
          <cell r="N333" t="str">
            <v/>
          </cell>
          <cell r="O333">
            <v>0</v>
          </cell>
        </row>
        <row r="334">
          <cell r="B334" t="str">
            <v/>
          </cell>
          <cell r="D334" t="str">
            <v/>
          </cell>
          <cell r="G334">
            <v>21</v>
          </cell>
          <cell r="I334">
            <v>0</v>
          </cell>
          <cell r="J334">
            <v>0</v>
          </cell>
          <cell r="L334">
            <v>0</v>
          </cell>
          <cell r="N334" t="str">
            <v/>
          </cell>
          <cell r="O334">
            <v>0</v>
          </cell>
        </row>
        <row r="335">
          <cell r="B335" t="str">
            <v/>
          </cell>
          <cell r="D335" t="str">
            <v/>
          </cell>
          <cell r="G335">
            <v>21</v>
          </cell>
          <cell r="I335">
            <v>0</v>
          </cell>
          <cell r="J335">
            <v>0</v>
          </cell>
          <cell r="L335">
            <v>0</v>
          </cell>
          <cell r="N335" t="str">
            <v/>
          </cell>
          <cell r="O335">
            <v>0</v>
          </cell>
        </row>
        <row r="336">
          <cell r="B336" t="str">
            <v/>
          </cell>
          <cell r="D336" t="str">
            <v/>
          </cell>
          <cell r="G336">
            <v>21</v>
          </cell>
          <cell r="I336">
            <v>0</v>
          </cell>
          <cell r="J336">
            <v>0</v>
          </cell>
          <cell r="L336">
            <v>0</v>
          </cell>
          <cell r="N336" t="str">
            <v/>
          </cell>
          <cell r="O336">
            <v>0</v>
          </cell>
        </row>
        <row r="337">
          <cell r="B337" t="str">
            <v/>
          </cell>
          <cell r="D337" t="str">
            <v/>
          </cell>
          <cell r="G337">
            <v>21</v>
          </cell>
          <cell r="I337">
            <v>0</v>
          </cell>
          <cell r="J337">
            <v>0</v>
          </cell>
          <cell r="L337">
            <v>0</v>
          </cell>
          <cell r="N337" t="str">
            <v/>
          </cell>
          <cell r="O337">
            <v>0</v>
          </cell>
        </row>
        <row r="338">
          <cell r="B338" t="str">
            <v/>
          </cell>
          <cell r="D338" t="str">
            <v/>
          </cell>
          <cell r="G338">
            <v>21</v>
          </cell>
          <cell r="I338">
            <v>0</v>
          </cell>
          <cell r="J338">
            <v>0</v>
          </cell>
          <cell r="L338">
            <v>0</v>
          </cell>
          <cell r="N338" t="str">
            <v/>
          </cell>
          <cell r="O338">
            <v>0</v>
          </cell>
        </row>
        <row r="339">
          <cell r="B339" t="str">
            <v/>
          </cell>
          <cell r="D339" t="str">
            <v/>
          </cell>
          <cell r="G339">
            <v>21</v>
          </cell>
          <cell r="I339">
            <v>0</v>
          </cell>
          <cell r="J339">
            <v>0</v>
          </cell>
          <cell r="L339">
            <v>0</v>
          </cell>
          <cell r="N339" t="str">
            <v/>
          </cell>
          <cell r="O339">
            <v>0</v>
          </cell>
        </row>
        <row r="340">
          <cell r="B340" t="str">
            <v/>
          </cell>
          <cell r="D340" t="str">
            <v/>
          </cell>
          <cell r="G340">
            <v>21</v>
          </cell>
          <cell r="I340">
            <v>0</v>
          </cell>
          <cell r="J340">
            <v>0</v>
          </cell>
          <cell r="L340">
            <v>0</v>
          </cell>
          <cell r="N340" t="str">
            <v/>
          </cell>
          <cell r="O340">
            <v>0</v>
          </cell>
        </row>
        <row r="341">
          <cell r="B341" t="str">
            <v/>
          </cell>
          <cell r="D341" t="str">
            <v/>
          </cell>
          <cell r="G341">
            <v>21</v>
          </cell>
          <cell r="I341">
            <v>0</v>
          </cell>
          <cell r="J341">
            <v>0</v>
          </cell>
          <cell r="L341">
            <v>0</v>
          </cell>
          <cell r="N341" t="str">
            <v/>
          </cell>
          <cell r="O341">
            <v>0</v>
          </cell>
        </row>
        <row r="342">
          <cell r="B342" t="str">
            <v/>
          </cell>
          <cell r="D342" t="str">
            <v/>
          </cell>
          <cell r="G342">
            <v>21</v>
          </cell>
          <cell r="I342">
            <v>0</v>
          </cell>
          <cell r="J342">
            <v>0</v>
          </cell>
          <cell r="L342">
            <v>0</v>
          </cell>
          <cell r="N342" t="str">
            <v/>
          </cell>
          <cell r="O342">
            <v>0</v>
          </cell>
        </row>
        <row r="343">
          <cell r="B343" t="str">
            <v/>
          </cell>
          <cell r="D343" t="str">
            <v/>
          </cell>
          <cell r="G343">
            <v>21</v>
          </cell>
          <cell r="I343">
            <v>0</v>
          </cell>
          <cell r="J343">
            <v>0</v>
          </cell>
          <cell r="L343">
            <v>0</v>
          </cell>
          <cell r="N343" t="str">
            <v/>
          </cell>
          <cell r="O343">
            <v>0</v>
          </cell>
        </row>
        <row r="344">
          <cell r="B344" t="str">
            <v/>
          </cell>
          <cell r="D344" t="str">
            <v/>
          </cell>
          <cell r="G344">
            <v>21</v>
          </cell>
          <cell r="I344">
            <v>0</v>
          </cell>
          <cell r="J344">
            <v>0</v>
          </cell>
          <cell r="L344">
            <v>0</v>
          </cell>
          <cell r="N344" t="str">
            <v/>
          </cell>
          <cell r="O344">
            <v>0</v>
          </cell>
        </row>
        <row r="345">
          <cell r="B345" t="str">
            <v/>
          </cell>
          <cell r="D345" t="str">
            <v/>
          </cell>
          <cell r="G345">
            <v>21</v>
          </cell>
          <cell r="I345">
            <v>0</v>
          </cell>
          <cell r="J345">
            <v>0</v>
          </cell>
          <cell r="L345">
            <v>0</v>
          </cell>
          <cell r="N345" t="str">
            <v/>
          </cell>
          <cell r="O345">
            <v>0</v>
          </cell>
        </row>
        <row r="346">
          <cell r="B346" t="str">
            <v/>
          </cell>
          <cell r="D346" t="str">
            <v/>
          </cell>
          <cell r="G346">
            <v>21</v>
          </cell>
          <cell r="I346">
            <v>0</v>
          </cell>
          <cell r="J346">
            <v>0</v>
          </cell>
          <cell r="L346">
            <v>0</v>
          </cell>
          <cell r="N346" t="str">
            <v/>
          </cell>
          <cell r="O346">
            <v>0</v>
          </cell>
        </row>
        <row r="347">
          <cell r="B347" t="str">
            <v/>
          </cell>
          <cell r="D347" t="str">
            <v/>
          </cell>
          <cell r="G347">
            <v>21</v>
          </cell>
          <cell r="I347">
            <v>0</v>
          </cell>
          <cell r="J347">
            <v>0</v>
          </cell>
          <cell r="L347">
            <v>0</v>
          </cell>
          <cell r="N347" t="str">
            <v/>
          </cell>
          <cell r="O347">
            <v>0</v>
          </cell>
        </row>
        <row r="348">
          <cell r="B348" t="str">
            <v/>
          </cell>
          <cell r="D348" t="str">
            <v/>
          </cell>
          <cell r="G348">
            <v>21</v>
          </cell>
          <cell r="I348">
            <v>0</v>
          </cell>
          <cell r="J348">
            <v>0</v>
          </cell>
          <cell r="L348">
            <v>0</v>
          </cell>
          <cell r="N348" t="str">
            <v/>
          </cell>
          <cell r="O348">
            <v>0</v>
          </cell>
        </row>
        <row r="349">
          <cell r="B349" t="str">
            <v/>
          </cell>
          <cell r="D349" t="str">
            <v/>
          </cell>
          <cell r="G349">
            <v>21</v>
          </cell>
          <cell r="I349">
            <v>0</v>
          </cell>
          <cell r="J349">
            <v>0</v>
          </cell>
          <cell r="L349">
            <v>0</v>
          </cell>
          <cell r="N349" t="str">
            <v/>
          </cell>
          <cell r="O349">
            <v>0</v>
          </cell>
        </row>
        <row r="350">
          <cell r="B350" t="str">
            <v/>
          </cell>
          <cell r="D350" t="str">
            <v/>
          </cell>
          <cell r="G350">
            <v>21</v>
          </cell>
          <cell r="I350">
            <v>0</v>
          </cell>
          <cell r="J350">
            <v>0</v>
          </cell>
          <cell r="L350">
            <v>0</v>
          </cell>
          <cell r="N350" t="str">
            <v/>
          </cell>
          <cell r="O350">
            <v>0</v>
          </cell>
        </row>
        <row r="351">
          <cell r="B351" t="str">
            <v/>
          </cell>
          <cell r="D351" t="str">
            <v/>
          </cell>
          <cell r="G351">
            <v>21</v>
          </cell>
          <cell r="I351">
            <v>0</v>
          </cell>
          <cell r="J351">
            <v>0</v>
          </cell>
          <cell r="L351">
            <v>0</v>
          </cell>
          <cell r="N351" t="str">
            <v/>
          </cell>
          <cell r="O351">
            <v>0</v>
          </cell>
        </row>
        <row r="352">
          <cell r="B352" t="str">
            <v/>
          </cell>
          <cell r="D352" t="str">
            <v/>
          </cell>
          <cell r="G352">
            <v>21</v>
          </cell>
          <cell r="I352">
            <v>0</v>
          </cell>
          <cell r="J352">
            <v>0</v>
          </cell>
          <cell r="L352">
            <v>0</v>
          </cell>
          <cell r="N352" t="str">
            <v/>
          </cell>
          <cell r="O352">
            <v>0</v>
          </cell>
        </row>
        <row r="353">
          <cell r="B353" t="str">
            <v/>
          </cell>
          <cell r="D353" t="str">
            <v/>
          </cell>
          <cell r="G353">
            <v>21</v>
          </cell>
          <cell r="I353">
            <v>0</v>
          </cell>
          <cell r="J353">
            <v>0</v>
          </cell>
          <cell r="L353">
            <v>0</v>
          </cell>
          <cell r="N353" t="str">
            <v/>
          </cell>
          <cell r="O353">
            <v>0</v>
          </cell>
        </row>
        <row r="354">
          <cell r="B354" t="str">
            <v/>
          </cell>
          <cell r="D354" t="str">
            <v/>
          </cell>
          <cell r="G354">
            <v>21</v>
          </cell>
          <cell r="I354">
            <v>0</v>
          </cell>
          <cell r="J354">
            <v>0</v>
          </cell>
          <cell r="L354">
            <v>0</v>
          </cell>
          <cell r="N354" t="str">
            <v/>
          </cell>
          <cell r="O354">
            <v>0</v>
          </cell>
        </row>
        <row r="355">
          <cell r="B355" t="str">
            <v/>
          </cell>
          <cell r="D355" t="str">
            <v/>
          </cell>
          <cell r="G355">
            <v>21</v>
          </cell>
          <cell r="I355">
            <v>0</v>
          </cell>
          <cell r="J355">
            <v>0</v>
          </cell>
          <cell r="L355">
            <v>0</v>
          </cell>
          <cell r="N355" t="str">
            <v/>
          </cell>
          <cell r="O355">
            <v>0</v>
          </cell>
        </row>
        <row r="356">
          <cell r="B356" t="str">
            <v/>
          </cell>
          <cell r="D356" t="str">
            <v/>
          </cell>
          <cell r="G356">
            <v>21</v>
          </cell>
          <cell r="I356">
            <v>0</v>
          </cell>
          <cell r="J356">
            <v>0</v>
          </cell>
          <cell r="L356">
            <v>0</v>
          </cell>
          <cell r="N356" t="str">
            <v/>
          </cell>
          <cell r="O356">
            <v>0</v>
          </cell>
        </row>
        <row r="357">
          <cell r="B357" t="str">
            <v/>
          </cell>
          <cell r="D357" t="str">
            <v/>
          </cell>
          <cell r="G357">
            <v>21</v>
          </cell>
          <cell r="I357">
            <v>0</v>
          </cell>
          <cell r="J357">
            <v>0</v>
          </cell>
          <cell r="L357">
            <v>0</v>
          </cell>
          <cell r="N357" t="str">
            <v/>
          </cell>
          <cell r="O357">
            <v>0</v>
          </cell>
        </row>
        <row r="358">
          <cell r="B358" t="str">
            <v/>
          </cell>
          <cell r="D358" t="str">
            <v/>
          </cell>
          <cell r="G358">
            <v>21</v>
          </cell>
          <cell r="I358">
            <v>0</v>
          </cell>
          <cell r="J358">
            <v>0</v>
          </cell>
          <cell r="L358">
            <v>0</v>
          </cell>
          <cell r="N358" t="str">
            <v/>
          </cell>
          <cell r="O358">
            <v>0</v>
          </cell>
        </row>
        <row r="359">
          <cell r="B359" t="str">
            <v/>
          </cell>
          <cell r="D359" t="str">
            <v/>
          </cell>
          <cell r="G359">
            <v>21</v>
          </cell>
          <cell r="I359">
            <v>0</v>
          </cell>
          <cell r="J359">
            <v>0</v>
          </cell>
          <cell r="L359">
            <v>0</v>
          </cell>
          <cell r="N359" t="str">
            <v/>
          </cell>
          <cell r="O359">
            <v>0</v>
          </cell>
        </row>
        <row r="360">
          <cell r="B360" t="str">
            <v/>
          </cell>
          <cell r="D360" t="str">
            <v/>
          </cell>
          <cell r="G360">
            <v>21</v>
          </cell>
          <cell r="I360">
            <v>0</v>
          </cell>
          <cell r="J360">
            <v>0</v>
          </cell>
          <cell r="L360">
            <v>0</v>
          </cell>
          <cell r="N360" t="str">
            <v/>
          </cell>
          <cell r="O360">
            <v>0</v>
          </cell>
        </row>
        <row r="361">
          <cell r="B361" t="str">
            <v/>
          </cell>
          <cell r="D361" t="str">
            <v/>
          </cell>
          <cell r="G361">
            <v>21</v>
          </cell>
          <cell r="I361">
            <v>0</v>
          </cell>
          <cell r="J361">
            <v>0</v>
          </cell>
          <cell r="L361">
            <v>0</v>
          </cell>
          <cell r="N361" t="str">
            <v/>
          </cell>
          <cell r="O361">
            <v>0</v>
          </cell>
        </row>
        <row r="362">
          <cell r="B362" t="str">
            <v/>
          </cell>
          <cell r="D362" t="str">
            <v/>
          </cell>
          <cell r="G362">
            <v>21</v>
          </cell>
          <cell r="I362">
            <v>0</v>
          </cell>
          <cell r="J362">
            <v>0</v>
          </cell>
          <cell r="L362">
            <v>0</v>
          </cell>
          <cell r="N362" t="str">
            <v/>
          </cell>
          <cell r="O362">
            <v>0</v>
          </cell>
        </row>
        <row r="363">
          <cell r="B363" t="str">
            <v/>
          </cell>
          <cell r="D363" t="str">
            <v/>
          </cell>
          <cell r="G363">
            <v>21</v>
          </cell>
          <cell r="I363">
            <v>0</v>
          </cell>
          <cell r="J363">
            <v>0</v>
          </cell>
          <cell r="L363">
            <v>0</v>
          </cell>
          <cell r="N363" t="str">
            <v/>
          </cell>
          <cell r="O363">
            <v>0</v>
          </cell>
        </row>
        <row r="364">
          <cell r="B364" t="str">
            <v/>
          </cell>
          <cell r="D364" t="str">
            <v/>
          </cell>
          <cell r="G364">
            <v>21</v>
          </cell>
          <cell r="I364">
            <v>0</v>
          </cell>
          <cell r="J364">
            <v>0</v>
          </cell>
          <cell r="L364">
            <v>0</v>
          </cell>
          <cell r="N364" t="str">
            <v/>
          </cell>
          <cell r="O364">
            <v>0</v>
          </cell>
        </row>
        <row r="365">
          <cell r="B365" t="str">
            <v/>
          </cell>
          <cell r="D365" t="str">
            <v/>
          </cell>
          <cell r="G365">
            <v>21</v>
          </cell>
          <cell r="I365">
            <v>0</v>
          </cell>
          <cell r="J365">
            <v>0</v>
          </cell>
          <cell r="L365">
            <v>0</v>
          </cell>
          <cell r="N365" t="str">
            <v/>
          </cell>
          <cell r="O365">
            <v>0</v>
          </cell>
        </row>
        <row r="366">
          <cell r="B366" t="str">
            <v/>
          </cell>
          <cell r="D366" t="str">
            <v/>
          </cell>
          <cell r="G366">
            <v>21</v>
          </cell>
          <cell r="I366">
            <v>0</v>
          </cell>
          <cell r="J366">
            <v>0</v>
          </cell>
          <cell r="L366">
            <v>0</v>
          </cell>
          <cell r="N366" t="str">
            <v/>
          </cell>
          <cell r="O366">
            <v>0</v>
          </cell>
        </row>
        <row r="367">
          <cell r="B367" t="str">
            <v/>
          </cell>
          <cell r="D367" t="str">
            <v/>
          </cell>
          <cell r="G367">
            <v>21</v>
          </cell>
          <cell r="I367">
            <v>0</v>
          </cell>
          <cell r="J367">
            <v>0</v>
          </cell>
          <cell r="L367">
            <v>0</v>
          </cell>
          <cell r="N367" t="str">
            <v/>
          </cell>
          <cell r="O367">
            <v>0</v>
          </cell>
        </row>
        <row r="368">
          <cell r="B368" t="str">
            <v/>
          </cell>
          <cell r="D368" t="str">
            <v/>
          </cell>
          <cell r="G368">
            <v>21</v>
          </cell>
          <cell r="I368">
            <v>0</v>
          </cell>
          <cell r="J368">
            <v>0</v>
          </cell>
          <cell r="L368">
            <v>0</v>
          </cell>
          <cell r="N368" t="str">
            <v/>
          </cell>
          <cell r="O368">
            <v>0</v>
          </cell>
        </row>
        <row r="369">
          <cell r="B369" t="str">
            <v/>
          </cell>
          <cell r="D369" t="str">
            <v/>
          </cell>
          <cell r="G369">
            <v>21</v>
          </cell>
          <cell r="I369">
            <v>0</v>
          </cell>
          <cell r="J369">
            <v>0</v>
          </cell>
          <cell r="L369">
            <v>0</v>
          </cell>
          <cell r="N369" t="str">
            <v/>
          </cell>
          <cell r="O369">
            <v>0</v>
          </cell>
        </row>
        <row r="370">
          <cell r="B370" t="str">
            <v/>
          </cell>
          <cell r="D370" t="str">
            <v/>
          </cell>
          <cell r="G370">
            <v>21</v>
          </cell>
          <cell r="I370">
            <v>0</v>
          </cell>
          <cell r="J370">
            <v>0</v>
          </cell>
          <cell r="L370">
            <v>0</v>
          </cell>
          <cell r="N370" t="str">
            <v/>
          </cell>
          <cell r="O370">
            <v>0</v>
          </cell>
        </row>
        <row r="371">
          <cell r="B371" t="str">
            <v/>
          </cell>
          <cell r="D371" t="str">
            <v/>
          </cell>
          <cell r="G371">
            <v>21</v>
          </cell>
          <cell r="I371">
            <v>0</v>
          </cell>
          <cell r="J371">
            <v>0</v>
          </cell>
          <cell r="L371">
            <v>0</v>
          </cell>
          <cell r="N371" t="str">
            <v/>
          </cell>
          <cell r="O371">
            <v>0</v>
          </cell>
        </row>
        <row r="372">
          <cell r="B372" t="str">
            <v/>
          </cell>
          <cell r="D372" t="str">
            <v/>
          </cell>
          <cell r="G372">
            <v>21</v>
          </cell>
          <cell r="I372">
            <v>0</v>
          </cell>
          <cell r="J372">
            <v>0</v>
          </cell>
          <cell r="L372">
            <v>0</v>
          </cell>
          <cell r="N372" t="str">
            <v/>
          </cell>
          <cell r="O372">
            <v>0</v>
          </cell>
        </row>
        <row r="373">
          <cell r="B373" t="str">
            <v/>
          </cell>
          <cell r="D373" t="str">
            <v/>
          </cell>
          <cell r="G373">
            <v>21</v>
          </cell>
          <cell r="I373">
            <v>0</v>
          </cell>
          <cell r="J373">
            <v>0</v>
          </cell>
          <cell r="L373">
            <v>0</v>
          </cell>
          <cell r="N373" t="str">
            <v/>
          </cell>
          <cell r="O373">
            <v>0</v>
          </cell>
        </row>
        <row r="374">
          <cell r="B374" t="str">
            <v/>
          </cell>
          <cell r="D374" t="str">
            <v/>
          </cell>
          <cell r="G374">
            <v>21</v>
          </cell>
          <cell r="I374">
            <v>0</v>
          </cell>
          <cell r="J374">
            <v>0</v>
          </cell>
          <cell r="L374">
            <v>0</v>
          </cell>
          <cell r="N374" t="str">
            <v/>
          </cell>
          <cell r="O374">
            <v>0</v>
          </cell>
        </row>
        <row r="375">
          <cell r="B375" t="str">
            <v/>
          </cell>
          <cell r="D375" t="str">
            <v/>
          </cell>
          <cell r="G375">
            <v>21</v>
          </cell>
          <cell r="I375">
            <v>0</v>
          </cell>
          <cell r="J375">
            <v>0</v>
          </cell>
          <cell r="L375">
            <v>0</v>
          </cell>
          <cell r="N375" t="str">
            <v/>
          </cell>
          <cell r="O375">
            <v>0</v>
          </cell>
        </row>
        <row r="376">
          <cell r="B376" t="str">
            <v/>
          </cell>
          <cell r="D376" t="str">
            <v/>
          </cell>
          <cell r="G376">
            <v>21</v>
          </cell>
          <cell r="I376">
            <v>0</v>
          </cell>
          <cell r="J376">
            <v>0</v>
          </cell>
          <cell r="L376">
            <v>0</v>
          </cell>
          <cell r="N376" t="str">
            <v/>
          </cell>
          <cell r="O376">
            <v>0</v>
          </cell>
        </row>
        <row r="377">
          <cell r="B377" t="str">
            <v/>
          </cell>
          <cell r="D377" t="str">
            <v/>
          </cell>
          <cell r="G377">
            <v>21</v>
          </cell>
          <cell r="I377">
            <v>0</v>
          </cell>
          <cell r="J377">
            <v>0</v>
          </cell>
          <cell r="L377">
            <v>0</v>
          </cell>
          <cell r="N377" t="str">
            <v/>
          </cell>
          <cell r="O377">
            <v>0</v>
          </cell>
        </row>
        <row r="378">
          <cell r="B378" t="str">
            <v/>
          </cell>
          <cell r="D378" t="str">
            <v/>
          </cell>
          <cell r="G378">
            <v>21</v>
          </cell>
          <cell r="I378">
            <v>0</v>
          </cell>
          <cell r="J378">
            <v>0</v>
          </cell>
          <cell r="L378">
            <v>0</v>
          </cell>
          <cell r="N378" t="str">
            <v/>
          </cell>
          <cell r="O378">
            <v>0</v>
          </cell>
        </row>
        <row r="379">
          <cell r="B379" t="str">
            <v/>
          </cell>
          <cell r="D379" t="str">
            <v/>
          </cell>
          <cell r="G379">
            <v>21</v>
          </cell>
          <cell r="I379">
            <v>0</v>
          </cell>
          <cell r="J379">
            <v>0</v>
          </cell>
          <cell r="L379">
            <v>0</v>
          </cell>
          <cell r="N379" t="str">
            <v/>
          </cell>
          <cell r="O379">
            <v>0</v>
          </cell>
        </row>
        <row r="380">
          <cell r="B380" t="str">
            <v/>
          </cell>
          <cell r="D380" t="str">
            <v/>
          </cell>
          <cell r="G380">
            <v>21</v>
          </cell>
          <cell r="I380">
            <v>0</v>
          </cell>
          <cell r="J380">
            <v>0</v>
          </cell>
          <cell r="L380">
            <v>0</v>
          </cell>
          <cell r="N380" t="str">
            <v/>
          </cell>
          <cell r="O380">
            <v>0</v>
          </cell>
        </row>
        <row r="381">
          <cell r="B381" t="str">
            <v/>
          </cell>
          <cell r="D381" t="str">
            <v/>
          </cell>
          <cell r="G381">
            <v>21</v>
          </cell>
          <cell r="I381">
            <v>0</v>
          </cell>
          <cell r="J381">
            <v>0</v>
          </cell>
          <cell r="L381">
            <v>0</v>
          </cell>
          <cell r="N381" t="str">
            <v/>
          </cell>
          <cell r="O381">
            <v>0</v>
          </cell>
        </row>
        <row r="382">
          <cell r="B382" t="str">
            <v/>
          </cell>
          <cell r="D382" t="str">
            <v/>
          </cell>
          <cell r="G382">
            <v>21</v>
          </cell>
          <cell r="I382">
            <v>0</v>
          </cell>
          <cell r="J382">
            <v>0</v>
          </cell>
          <cell r="L382">
            <v>0</v>
          </cell>
          <cell r="N382" t="str">
            <v/>
          </cell>
          <cell r="O382">
            <v>0</v>
          </cell>
        </row>
        <row r="383">
          <cell r="B383" t="str">
            <v/>
          </cell>
          <cell r="D383" t="str">
            <v/>
          </cell>
          <cell r="G383">
            <v>21</v>
          </cell>
          <cell r="I383">
            <v>0</v>
          </cell>
          <cell r="J383">
            <v>0</v>
          </cell>
          <cell r="L383">
            <v>0</v>
          </cell>
          <cell r="N383" t="str">
            <v/>
          </cell>
          <cell r="O383">
            <v>0</v>
          </cell>
        </row>
        <row r="384">
          <cell r="B384" t="str">
            <v/>
          </cell>
          <cell r="D384" t="str">
            <v/>
          </cell>
          <cell r="G384">
            <v>21</v>
          </cell>
          <cell r="I384">
            <v>0</v>
          </cell>
          <cell r="J384">
            <v>0</v>
          </cell>
          <cell r="L384">
            <v>0</v>
          </cell>
          <cell r="N384" t="str">
            <v/>
          </cell>
          <cell r="O384">
            <v>0</v>
          </cell>
        </row>
        <row r="385">
          <cell r="B385" t="str">
            <v/>
          </cell>
          <cell r="D385" t="str">
            <v/>
          </cell>
          <cell r="G385">
            <v>21</v>
          </cell>
          <cell r="I385">
            <v>0</v>
          </cell>
          <cell r="J385">
            <v>0</v>
          </cell>
          <cell r="L385">
            <v>0</v>
          </cell>
          <cell r="N385" t="str">
            <v/>
          </cell>
          <cell r="O385">
            <v>0</v>
          </cell>
        </row>
        <row r="386">
          <cell r="B386" t="str">
            <v/>
          </cell>
          <cell r="D386" t="str">
            <v/>
          </cell>
          <cell r="G386">
            <v>21</v>
          </cell>
          <cell r="I386">
            <v>0</v>
          </cell>
          <cell r="J386">
            <v>0</v>
          </cell>
          <cell r="L386">
            <v>0</v>
          </cell>
          <cell r="N386" t="str">
            <v/>
          </cell>
          <cell r="O386">
            <v>0</v>
          </cell>
        </row>
        <row r="387">
          <cell r="B387" t="str">
            <v/>
          </cell>
          <cell r="D387" t="str">
            <v/>
          </cell>
          <cell r="G387">
            <v>21</v>
          </cell>
          <cell r="I387">
            <v>0</v>
          </cell>
          <cell r="J387">
            <v>0</v>
          </cell>
          <cell r="L387">
            <v>0</v>
          </cell>
          <cell r="N387" t="str">
            <v/>
          </cell>
          <cell r="O387">
            <v>0</v>
          </cell>
        </row>
        <row r="388">
          <cell r="B388" t="str">
            <v/>
          </cell>
          <cell r="D388" t="str">
            <v/>
          </cell>
          <cell r="G388">
            <v>21</v>
          </cell>
          <cell r="I388">
            <v>0</v>
          </cell>
          <cell r="J388">
            <v>0</v>
          </cell>
          <cell r="L388">
            <v>0</v>
          </cell>
          <cell r="N388" t="str">
            <v/>
          </cell>
          <cell r="O388">
            <v>0</v>
          </cell>
        </row>
        <row r="389">
          <cell r="B389" t="str">
            <v/>
          </cell>
          <cell r="D389" t="str">
            <v/>
          </cell>
          <cell r="G389">
            <v>21</v>
          </cell>
          <cell r="I389">
            <v>0</v>
          </cell>
          <cell r="J389">
            <v>0</v>
          </cell>
          <cell r="L389">
            <v>0</v>
          </cell>
          <cell r="N389" t="str">
            <v/>
          </cell>
          <cell r="O389">
            <v>0</v>
          </cell>
        </row>
        <row r="390">
          <cell r="B390" t="str">
            <v/>
          </cell>
          <cell r="D390" t="str">
            <v/>
          </cell>
          <cell r="G390">
            <v>21</v>
          </cell>
          <cell r="I390">
            <v>0</v>
          </cell>
          <cell r="J390">
            <v>0</v>
          </cell>
          <cell r="L390">
            <v>0</v>
          </cell>
          <cell r="N390" t="str">
            <v/>
          </cell>
          <cell r="O390">
            <v>0</v>
          </cell>
        </row>
        <row r="391">
          <cell r="B391" t="str">
            <v/>
          </cell>
          <cell r="D391" t="str">
            <v/>
          </cell>
          <cell r="G391">
            <v>21</v>
          </cell>
          <cell r="I391">
            <v>0</v>
          </cell>
          <cell r="J391">
            <v>0</v>
          </cell>
          <cell r="L391">
            <v>0</v>
          </cell>
          <cell r="N391" t="str">
            <v/>
          </cell>
          <cell r="O391">
            <v>0</v>
          </cell>
        </row>
        <row r="392">
          <cell r="B392" t="str">
            <v/>
          </cell>
          <cell r="D392" t="str">
            <v/>
          </cell>
          <cell r="G392">
            <v>21</v>
          </cell>
          <cell r="I392">
            <v>0</v>
          </cell>
          <cell r="J392">
            <v>0</v>
          </cell>
          <cell r="L392">
            <v>0</v>
          </cell>
          <cell r="N392" t="str">
            <v/>
          </cell>
          <cell r="O392">
            <v>0</v>
          </cell>
        </row>
        <row r="393">
          <cell r="B393" t="str">
            <v/>
          </cell>
          <cell r="D393" t="str">
            <v/>
          </cell>
          <cell r="G393">
            <v>21</v>
          </cell>
          <cell r="I393">
            <v>0</v>
          </cell>
          <cell r="J393">
            <v>0</v>
          </cell>
          <cell r="L393">
            <v>0</v>
          </cell>
          <cell r="N393" t="str">
            <v/>
          </cell>
          <cell r="O393">
            <v>0</v>
          </cell>
        </row>
        <row r="394">
          <cell r="B394" t="str">
            <v/>
          </cell>
          <cell r="D394" t="str">
            <v/>
          </cell>
          <cell r="G394">
            <v>21</v>
          </cell>
          <cell r="I394">
            <v>0</v>
          </cell>
          <cell r="J394">
            <v>0</v>
          </cell>
          <cell r="L394">
            <v>0</v>
          </cell>
          <cell r="N394" t="str">
            <v/>
          </cell>
          <cell r="O394">
            <v>0</v>
          </cell>
        </row>
        <row r="395">
          <cell r="B395" t="str">
            <v/>
          </cell>
          <cell r="D395" t="str">
            <v/>
          </cell>
          <cell r="G395">
            <v>21</v>
          </cell>
          <cell r="I395">
            <v>0</v>
          </cell>
          <cell r="J395">
            <v>0</v>
          </cell>
          <cell r="L395">
            <v>0</v>
          </cell>
          <cell r="N395" t="str">
            <v/>
          </cell>
          <cell r="O395">
            <v>0</v>
          </cell>
        </row>
        <row r="396">
          <cell r="B396" t="str">
            <v/>
          </cell>
          <cell r="D396" t="str">
            <v/>
          </cell>
          <cell r="G396">
            <v>21</v>
          </cell>
          <cell r="I396">
            <v>0</v>
          </cell>
          <cell r="J396">
            <v>0</v>
          </cell>
          <cell r="L396">
            <v>0</v>
          </cell>
          <cell r="N396" t="str">
            <v/>
          </cell>
          <cell r="O396">
            <v>0</v>
          </cell>
        </row>
        <row r="397">
          <cell r="B397" t="str">
            <v/>
          </cell>
          <cell r="D397" t="str">
            <v/>
          </cell>
          <cell r="G397">
            <v>21</v>
          </cell>
          <cell r="I397">
            <v>0</v>
          </cell>
          <cell r="J397">
            <v>0</v>
          </cell>
          <cell r="L397">
            <v>0</v>
          </cell>
          <cell r="N397" t="str">
            <v/>
          </cell>
          <cell r="O397">
            <v>0</v>
          </cell>
        </row>
        <row r="398">
          <cell r="B398" t="str">
            <v/>
          </cell>
          <cell r="D398" t="str">
            <v/>
          </cell>
          <cell r="G398">
            <v>21</v>
          </cell>
          <cell r="I398">
            <v>0</v>
          </cell>
          <cell r="J398">
            <v>0</v>
          </cell>
          <cell r="L398">
            <v>0</v>
          </cell>
          <cell r="N398" t="str">
            <v/>
          </cell>
          <cell r="O398">
            <v>0</v>
          </cell>
        </row>
        <row r="399">
          <cell r="B399" t="str">
            <v/>
          </cell>
          <cell r="D399" t="str">
            <v/>
          </cell>
          <cell r="G399">
            <v>21</v>
          </cell>
          <cell r="I399">
            <v>0</v>
          </cell>
          <cell r="J399">
            <v>0</v>
          </cell>
          <cell r="L399">
            <v>0</v>
          </cell>
          <cell r="N399" t="str">
            <v/>
          </cell>
          <cell r="O399">
            <v>0</v>
          </cell>
        </row>
        <row r="400">
          <cell r="B400" t="str">
            <v/>
          </cell>
          <cell r="D400" t="str">
            <v/>
          </cell>
          <cell r="G400">
            <v>21</v>
          </cell>
          <cell r="I400">
            <v>0</v>
          </cell>
          <cell r="J400">
            <v>0</v>
          </cell>
          <cell r="L400">
            <v>0</v>
          </cell>
          <cell r="N400" t="str">
            <v/>
          </cell>
          <cell r="O400">
            <v>0</v>
          </cell>
        </row>
        <row r="401">
          <cell r="B401" t="str">
            <v/>
          </cell>
          <cell r="D401" t="str">
            <v/>
          </cell>
          <cell r="G401">
            <v>21</v>
          </cell>
          <cell r="I401">
            <v>0</v>
          </cell>
          <cell r="J401">
            <v>0</v>
          </cell>
          <cell r="L401">
            <v>0</v>
          </cell>
          <cell r="N401" t="str">
            <v/>
          </cell>
          <cell r="O401">
            <v>0</v>
          </cell>
        </row>
        <row r="402">
          <cell r="B402" t="str">
            <v/>
          </cell>
          <cell r="D402" t="str">
            <v/>
          </cell>
          <cell r="G402">
            <v>21</v>
          </cell>
          <cell r="I402">
            <v>0</v>
          </cell>
          <cell r="J402">
            <v>0</v>
          </cell>
          <cell r="L402">
            <v>0</v>
          </cell>
          <cell r="N402" t="str">
            <v/>
          </cell>
          <cell r="O402">
            <v>0</v>
          </cell>
        </row>
        <row r="403">
          <cell r="B403" t="str">
            <v/>
          </cell>
          <cell r="D403" t="str">
            <v/>
          </cell>
          <cell r="G403">
            <v>21</v>
          </cell>
          <cell r="I403">
            <v>0</v>
          </cell>
          <cell r="J403">
            <v>0</v>
          </cell>
          <cell r="L403">
            <v>0</v>
          </cell>
          <cell r="N403" t="str">
            <v/>
          </cell>
          <cell r="O403">
            <v>0</v>
          </cell>
        </row>
        <row r="404">
          <cell r="B404" t="str">
            <v/>
          </cell>
          <cell r="D404" t="str">
            <v/>
          </cell>
          <cell r="G404">
            <v>21</v>
          </cell>
          <cell r="I404">
            <v>0</v>
          </cell>
          <cell r="J404">
            <v>0</v>
          </cell>
          <cell r="L404">
            <v>0</v>
          </cell>
          <cell r="N404" t="str">
            <v/>
          </cell>
          <cell r="O404">
            <v>0</v>
          </cell>
        </row>
        <row r="405">
          <cell r="B405" t="str">
            <v/>
          </cell>
          <cell r="D405" t="str">
            <v/>
          </cell>
          <cell r="G405">
            <v>21</v>
          </cell>
          <cell r="I405">
            <v>0</v>
          </cell>
          <cell r="J405">
            <v>0</v>
          </cell>
          <cell r="L405">
            <v>0</v>
          </cell>
          <cell r="N405" t="str">
            <v/>
          </cell>
          <cell r="O405">
            <v>0</v>
          </cell>
        </row>
        <row r="406">
          <cell r="B406" t="str">
            <v/>
          </cell>
          <cell r="D406" t="str">
            <v/>
          </cell>
          <cell r="G406">
            <v>21</v>
          </cell>
          <cell r="I406">
            <v>0</v>
          </cell>
          <cell r="J406">
            <v>0</v>
          </cell>
          <cell r="L406">
            <v>0</v>
          </cell>
          <cell r="N406" t="str">
            <v/>
          </cell>
          <cell r="O406">
            <v>0</v>
          </cell>
        </row>
        <row r="407">
          <cell r="B407" t="str">
            <v/>
          </cell>
          <cell r="D407" t="str">
            <v/>
          </cell>
          <cell r="G407">
            <v>21</v>
          </cell>
          <cell r="I407">
            <v>0</v>
          </cell>
          <cell r="J407">
            <v>0</v>
          </cell>
          <cell r="L407">
            <v>0</v>
          </cell>
          <cell r="N407" t="str">
            <v/>
          </cell>
          <cell r="O407">
            <v>0</v>
          </cell>
        </row>
        <row r="408">
          <cell r="B408" t="str">
            <v/>
          </cell>
          <cell r="D408" t="str">
            <v/>
          </cell>
          <cell r="G408">
            <v>21</v>
          </cell>
          <cell r="I408">
            <v>0</v>
          </cell>
          <cell r="J408">
            <v>0</v>
          </cell>
          <cell r="L408">
            <v>0</v>
          </cell>
          <cell r="N408" t="str">
            <v/>
          </cell>
          <cell r="O408">
            <v>0</v>
          </cell>
        </row>
        <row r="409">
          <cell r="B409" t="str">
            <v/>
          </cell>
          <cell r="D409" t="str">
            <v/>
          </cell>
          <cell r="G409">
            <v>21</v>
          </cell>
          <cell r="I409">
            <v>0</v>
          </cell>
          <cell r="J409">
            <v>0</v>
          </cell>
          <cell r="L409">
            <v>0</v>
          </cell>
          <cell r="N409" t="str">
            <v/>
          </cell>
          <cell r="O409">
            <v>0</v>
          </cell>
        </row>
        <row r="410">
          <cell r="B410" t="str">
            <v/>
          </cell>
          <cell r="D410" t="str">
            <v/>
          </cell>
          <cell r="G410">
            <v>21</v>
          </cell>
          <cell r="I410">
            <v>0</v>
          </cell>
          <cell r="J410">
            <v>0</v>
          </cell>
          <cell r="L410">
            <v>0</v>
          </cell>
          <cell r="N410" t="str">
            <v/>
          </cell>
          <cell r="O410">
            <v>0</v>
          </cell>
        </row>
        <row r="411">
          <cell r="B411" t="str">
            <v/>
          </cell>
          <cell r="D411" t="str">
            <v/>
          </cell>
          <cell r="G411">
            <v>21</v>
          </cell>
          <cell r="I411">
            <v>0</v>
          </cell>
          <cell r="J411">
            <v>0</v>
          </cell>
          <cell r="L411">
            <v>0</v>
          </cell>
          <cell r="N411" t="str">
            <v/>
          </cell>
          <cell r="O411">
            <v>0</v>
          </cell>
        </row>
        <row r="412">
          <cell r="B412" t="str">
            <v/>
          </cell>
          <cell r="D412" t="str">
            <v/>
          </cell>
          <cell r="G412">
            <v>21</v>
          </cell>
          <cell r="I412">
            <v>0</v>
          </cell>
          <cell r="J412">
            <v>0</v>
          </cell>
          <cell r="L412">
            <v>0</v>
          </cell>
          <cell r="N412" t="str">
            <v/>
          </cell>
          <cell r="O412">
            <v>0</v>
          </cell>
        </row>
        <row r="413">
          <cell r="B413" t="str">
            <v/>
          </cell>
          <cell r="D413" t="str">
            <v/>
          </cell>
          <cell r="G413">
            <v>21</v>
          </cell>
          <cell r="I413">
            <v>0</v>
          </cell>
          <cell r="J413">
            <v>0</v>
          </cell>
          <cell r="L413">
            <v>0</v>
          </cell>
          <cell r="N413" t="str">
            <v/>
          </cell>
          <cell r="O413">
            <v>0</v>
          </cell>
        </row>
        <row r="414">
          <cell r="B414" t="str">
            <v/>
          </cell>
          <cell r="D414" t="str">
            <v/>
          </cell>
          <cell r="G414">
            <v>21</v>
          </cell>
          <cell r="I414">
            <v>0</v>
          </cell>
          <cell r="J414">
            <v>0</v>
          </cell>
          <cell r="L414">
            <v>0</v>
          </cell>
          <cell r="N414" t="str">
            <v/>
          </cell>
          <cell r="O414">
            <v>0</v>
          </cell>
        </row>
        <row r="415">
          <cell r="B415" t="str">
            <v/>
          </cell>
          <cell r="D415" t="str">
            <v/>
          </cell>
          <cell r="G415">
            <v>21</v>
          </cell>
          <cell r="I415">
            <v>0</v>
          </cell>
          <cell r="J415">
            <v>0</v>
          </cell>
          <cell r="L415">
            <v>0</v>
          </cell>
          <cell r="N415" t="str">
            <v/>
          </cell>
          <cell r="O415">
            <v>0</v>
          </cell>
        </row>
        <row r="416">
          <cell r="B416" t="str">
            <v/>
          </cell>
          <cell r="D416" t="str">
            <v/>
          </cell>
          <cell r="G416">
            <v>21</v>
          </cell>
          <cell r="I416">
            <v>0</v>
          </cell>
          <cell r="J416">
            <v>0</v>
          </cell>
          <cell r="L416">
            <v>0</v>
          </cell>
          <cell r="N416" t="str">
            <v/>
          </cell>
          <cell r="O416">
            <v>0</v>
          </cell>
        </row>
        <row r="417">
          <cell r="B417" t="str">
            <v/>
          </cell>
          <cell r="D417" t="str">
            <v/>
          </cell>
          <cell r="G417">
            <v>21</v>
          </cell>
          <cell r="I417">
            <v>0</v>
          </cell>
          <cell r="J417">
            <v>0</v>
          </cell>
          <cell r="L417">
            <v>0</v>
          </cell>
          <cell r="N417" t="str">
            <v/>
          </cell>
          <cell r="O417">
            <v>0</v>
          </cell>
        </row>
        <row r="418">
          <cell r="B418" t="str">
            <v/>
          </cell>
          <cell r="D418" t="str">
            <v/>
          </cell>
          <cell r="G418">
            <v>21</v>
          </cell>
          <cell r="I418">
            <v>0</v>
          </cell>
          <cell r="J418">
            <v>0</v>
          </cell>
          <cell r="L418">
            <v>0</v>
          </cell>
          <cell r="N418" t="str">
            <v/>
          </cell>
          <cell r="O418">
            <v>0</v>
          </cell>
        </row>
        <row r="419">
          <cell r="B419" t="str">
            <v/>
          </cell>
          <cell r="D419" t="str">
            <v/>
          </cell>
          <cell r="G419">
            <v>21</v>
          </cell>
          <cell r="I419">
            <v>0</v>
          </cell>
          <cell r="J419">
            <v>0</v>
          </cell>
          <cell r="L419">
            <v>0</v>
          </cell>
          <cell r="N419" t="str">
            <v/>
          </cell>
          <cell r="O419">
            <v>0</v>
          </cell>
        </row>
        <row r="420">
          <cell r="B420" t="str">
            <v/>
          </cell>
          <cell r="D420" t="str">
            <v/>
          </cell>
          <cell r="G420">
            <v>21</v>
          </cell>
          <cell r="I420">
            <v>0</v>
          </cell>
          <cell r="J420">
            <v>0</v>
          </cell>
          <cell r="L420">
            <v>0</v>
          </cell>
          <cell r="N420" t="str">
            <v/>
          </cell>
          <cell r="O420">
            <v>0</v>
          </cell>
        </row>
        <row r="421">
          <cell r="B421" t="str">
            <v/>
          </cell>
          <cell r="D421" t="str">
            <v/>
          </cell>
          <cell r="G421">
            <v>21</v>
          </cell>
          <cell r="I421">
            <v>0</v>
          </cell>
          <cell r="J421">
            <v>0</v>
          </cell>
          <cell r="L421">
            <v>0</v>
          </cell>
          <cell r="N421" t="str">
            <v/>
          </cell>
          <cell r="O421">
            <v>0</v>
          </cell>
        </row>
        <row r="422">
          <cell r="B422" t="str">
            <v/>
          </cell>
          <cell r="D422" t="str">
            <v/>
          </cell>
          <cell r="G422">
            <v>21</v>
          </cell>
          <cell r="I422">
            <v>0</v>
          </cell>
          <cell r="J422">
            <v>0</v>
          </cell>
          <cell r="L422">
            <v>0</v>
          </cell>
          <cell r="N422" t="str">
            <v/>
          </cell>
          <cell r="O422">
            <v>0</v>
          </cell>
        </row>
        <row r="423">
          <cell r="B423" t="str">
            <v/>
          </cell>
          <cell r="D423" t="str">
            <v/>
          </cell>
          <cell r="G423">
            <v>21</v>
          </cell>
          <cell r="I423">
            <v>0</v>
          </cell>
          <cell r="J423">
            <v>0</v>
          </cell>
          <cell r="L423">
            <v>0</v>
          </cell>
          <cell r="N423" t="str">
            <v/>
          </cell>
          <cell r="O423">
            <v>0</v>
          </cell>
        </row>
        <row r="424">
          <cell r="B424" t="str">
            <v/>
          </cell>
          <cell r="D424" t="str">
            <v/>
          </cell>
          <cell r="G424">
            <v>21</v>
          </cell>
          <cell r="I424">
            <v>0</v>
          </cell>
          <cell r="J424">
            <v>0</v>
          </cell>
          <cell r="L424">
            <v>0</v>
          </cell>
          <cell r="N424" t="str">
            <v/>
          </cell>
          <cell r="O424">
            <v>0</v>
          </cell>
        </row>
        <row r="425">
          <cell r="B425" t="str">
            <v/>
          </cell>
          <cell r="D425" t="str">
            <v/>
          </cell>
          <cell r="G425">
            <v>21</v>
          </cell>
          <cell r="I425">
            <v>0</v>
          </cell>
          <cell r="J425">
            <v>0</v>
          </cell>
          <cell r="L425">
            <v>0</v>
          </cell>
          <cell r="N425" t="str">
            <v/>
          </cell>
          <cell r="O425">
            <v>0</v>
          </cell>
        </row>
        <row r="426">
          <cell r="B426" t="str">
            <v/>
          </cell>
          <cell r="D426" t="str">
            <v/>
          </cell>
          <cell r="G426">
            <v>21</v>
          </cell>
          <cell r="I426">
            <v>0</v>
          </cell>
          <cell r="J426">
            <v>0</v>
          </cell>
          <cell r="L426">
            <v>0</v>
          </cell>
          <cell r="N426" t="str">
            <v/>
          </cell>
          <cell r="O426">
            <v>0</v>
          </cell>
        </row>
        <row r="427">
          <cell r="B427" t="str">
            <v/>
          </cell>
          <cell r="D427" t="str">
            <v/>
          </cell>
          <cell r="G427">
            <v>21</v>
          </cell>
          <cell r="I427">
            <v>0</v>
          </cell>
          <cell r="J427">
            <v>0</v>
          </cell>
          <cell r="L427">
            <v>0</v>
          </cell>
          <cell r="N427" t="str">
            <v/>
          </cell>
          <cell r="O427">
            <v>0</v>
          </cell>
        </row>
        <row r="428">
          <cell r="B428" t="str">
            <v/>
          </cell>
          <cell r="D428" t="str">
            <v/>
          </cell>
          <cell r="G428">
            <v>21</v>
          </cell>
          <cell r="I428">
            <v>0</v>
          </cell>
          <cell r="J428">
            <v>0</v>
          </cell>
          <cell r="L428">
            <v>0</v>
          </cell>
          <cell r="N428" t="str">
            <v/>
          </cell>
          <cell r="O428">
            <v>0</v>
          </cell>
        </row>
        <row r="429">
          <cell r="B429" t="str">
            <v/>
          </cell>
          <cell r="D429" t="str">
            <v/>
          </cell>
          <cell r="G429">
            <v>21</v>
          </cell>
          <cell r="I429">
            <v>0</v>
          </cell>
          <cell r="J429">
            <v>0</v>
          </cell>
          <cell r="L429">
            <v>0</v>
          </cell>
          <cell r="N429" t="str">
            <v/>
          </cell>
          <cell r="O429">
            <v>0</v>
          </cell>
        </row>
        <row r="430">
          <cell r="B430" t="str">
            <v/>
          </cell>
          <cell r="D430" t="str">
            <v/>
          </cell>
          <cell r="G430">
            <v>21</v>
          </cell>
          <cell r="I430">
            <v>0</v>
          </cell>
          <cell r="J430">
            <v>0</v>
          </cell>
          <cell r="L430">
            <v>0</v>
          </cell>
          <cell r="N430" t="str">
            <v/>
          </cell>
          <cell r="O430">
            <v>0</v>
          </cell>
        </row>
        <row r="431">
          <cell r="B431" t="str">
            <v/>
          </cell>
          <cell r="D431" t="str">
            <v/>
          </cell>
          <cell r="G431">
            <v>21</v>
          </cell>
          <cell r="I431">
            <v>0</v>
          </cell>
          <cell r="J431">
            <v>0</v>
          </cell>
          <cell r="L431">
            <v>0</v>
          </cell>
          <cell r="N431" t="str">
            <v/>
          </cell>
          <cell r="O431">
            <v>0</v>
          </cell>
        </row>
        <row r="432">
          <cell r="B432" t="str">
            <v/>
          </cell>
          <cell r="D432" t="str">
            <v/>
          </cell>
          <cell r="G432">
            <v>21</v>
          </cell>
          <cell r="I432">
            <v>0</v>
          </cell>
          <cell r="J432">
            <v>0</v>
          </cell>
          <cell r="L432">
            <v>0</v>
          </cell>
          <cell r="N432" t="str">
            <v/>
          </cell>
          <cell r="O432">
            <v>0</v>
          </cell>
        </row>
        <row r="433">
          <cell r="B433" t="str">
            <v/>
          </cell>
          <cell r="D433" t="str">
            <v/>
          </cell>
          <cell r="G433">
            <v>21</v>
          </cell>
          <cell r="I433">
            <v>0</v>
          </cell>
          <cell r="J433">
            <v>0</v>
          </cell>
          <cell r="L433">
            <v>0</v>
          </cell>
          <cell r="N433" t="str">
            <v/>
          </cell>
          <cell r="O433">
            <v>0</v>
          </cell>
        </row>
        <row r="434">
          <cell r="B434" t="str">
            <v/>
          </cell>
          <cell r="D434" t="str">
            <v/>
          </cell>
          <cell r="G434">
            <v>21</v>
          </cell>
          <cell r="I434">
            <v>0</v>
          </cell>
          <cell r="J434">
            <v>0</v>
          </cell>
          <cell r="L434">
            <v>0</v>
          </cell>
          <cell r="N434" t="str">
            <v/>
          </cell>
          <cell r="O434">
            <v>0</v>
          </cell>
        </row>
        <row r="435">
          <cell r="B435" t="str">
            <v/>
          </cell>
          <cell r="D435" t="str">
            <v/>
          </cell>
          <cell r="G435">
            <v>21</v>
          </cell>
          <cell r="I435">
            <v>0</v>
          </cell>
          <cell r="J435">
            <v>0</v>
          </cell>
          <cell r="L435">
            <v>0</v>
          </cell>
          <cell r="N435" t="str">
            <v/>
          </cell>
          <cell r="O435">
            <v>0</v>
          </cell>
        </row>
        <row r="436">
          <cell r="B436" t="str">
            <v/>
          </cell>
          <cell r="D436" t="str">
            <v/>
          </cell>
          <cell r="G436">
            <v>21</v>
          </cell>
          <cell r="I436">
            <v>0</v>
          </cell>
          <cell r="J436">
            <v>0</v>
          </cell>
          <cell r="L436">
            <v>0</v>
          </cell>
          <cell r="N436" t="str">
            <v/>
          </cell>
          <cell r="O436">
            <v>0</v>
          </cell>
        </row>
        <row r="437">
          <cell r="B437" t="str">
            <v/>
          </cell>
          <cell r="D437" t="str">
            <v/>
          </cell>
          <cell r="G437">
            <v>21</v>
          </cell>
          <cell r="I437">
            <v>0</v>
          </cell>
          <cell r="J437">
            <v>0</v>
          </cell>
          <cell r="L437">
            <v>0</v>
          </cell>
          <cell r="N437" t="str">
            <v/>
          </cell>
          <cell r="O437">
            <v>0</v>
          </cell>
        </row>
        <row r="438">
          <cell r="B438" t="str">
            <v/>
          </cell>
          <cell r="D438" t="str">
            <v/>
          </cell>
          <cell r="G438">
            <v>21</v>
          </cell>
          <cell r="I438">
            <v>0</v>
          </cell>
          <cell r="J438">
            <v>0</v>
          </cell>
          <cell r="L438">
            <v>0</v>
          </cell>
          <cell r="N438" t="str">
            <v/>
          </cell>
          <cell r="O438">
            <v>0</v>
          </cell>
        </row>
        <row r="439">
          <cell r="B439" t="str">
            <v/>
          </cell>
          <cell r="D439" t="str">
            <v/>
          </cell>
          <cell r="G439">
            <v>21</v>
          </cell>
          <cell r="I439">
            <v>0</v>
          </cell>
          <cell r="J439">
            <v>0</v>
          </cell>
          <cell r="L439">
            <v>0</v>
          </cell>
          <cell r="N439" t="str">
            <v/>
          </cell>
          <cell r="O439">
            <v>0</v>
          </cell>
        </row>
        <row r="440">
          <cell r="B440" t="str">
            <v/>
          </cell>
          <cell r="D440" t="str">
            <v/>
          </cell>
          <cell r="G440">
            <v>21</v>
          </cell>
          <cell r="I440">
            <v>0</v>
          </cell>
          <cell r="J440">
            <v>0</v>
          </cell>
          <cell r="L440">
            <v>0</v>
          </cell>
          <cell r="N440" t="str">
            <v/>
          </cell>
          <cell r="O440">
            <v>0</v>
          </cell>
        </row>
        <row r="441">
          <cell r="B441" t="str">
            <v/>
          </cell>
          <cell r="D441" t="str">
            <v/>
          </cell>
          <cell r="G441">
            <v>21</v>
          </cell>
          <cell r="I441">
            <v>0</v>
          </cell>
          <cell r="J441">
            <v>0</v>
          </cell>
          <cell r="L441">
            <v>0</v>
          </cell>
          <cell r="N441" t="str">
            <v/>
          </cell>
          <cell r="O441">
            <v>0</v>
          </cell>
        </row>
        <row r="442">
          <cell r="B442" t="str">
            <v/>
          </cell>
          <cell r="D442" t="str">
            <v/>
          </cell>
          <cell r="G442">
            <v>21</v>
          </cell>
          <cell r="I442">
            <v>0</v>
          </cell>
          <cell r="J442">
            <v>0</v>
          </cell>
          <cell r="L442">
            <v>0</v>
          </cell>
          <cell r="N442" t="str">
            <v/>
          </cell>
          <cell r="O442">
            <v>0</v>
          </cell>
        </row>
        <row r="443">
          <cell r="B443" t="str">
            <v/>
          </cell>
          <cell r="D443" t="str">
            <v/>
          </cell>
          <cell r="G443">
            <v>21</v>
          </cell>
          <cell r="I443">
            <v>0</v>
          </cell>
          <cell r="J443">
            <v>0</v>
          </cell>
          <cell r="L443">
            <v>0</v>
          </cell>
          <cell r="N443" t="str">
            <v/>
          </cell>
          <cell r="O443">
            <v>0</v>
          </cell>
        </row>
        <row r="444">
          <cell r="B444" t="str">
            <v/>
          </cell>
          <cell r="D444" t="str">
            <v/>
          </cell>
          <cell r="G444">
            <v>21</v>
          </cell>
          <cell r="I444">
            <v>0</v>
          </cell>
          <cell r="J444">
            <v>0</v>
          </cell>
          <cell r="L444">
            <v>0</v>
          </cell>
          <cell r="N444" t="str">
            <v/>
          </cell>
          <cell r="O444">
            <v>0</v>
          </cell>
        </row>
        <row r="445">
          <cell r="B445" t="str">
            <v/>
          </cell>
          <cell r="D445" t="str">
            <v/>
          </cell>
          <cell r="G445">
            <v>21</v>
          </cell>
          <cell r="I445">
            <v>0</v>
          </cell>
          <cell r="J445">
            <v>0</v>
          </cell>
          <cell r="L445">
            <v>0</v>
          </cell>
          <cell r="N445" t="str">
            <v/>
          </cell>
          <cell r="O445">
            <v>0</v>
          </cell>
        </row>
        <row r="446">
          <cell r="B446" t="str">
            <v/>
          </cell>
          <cell r="D446" t="str">
            <v/>
          </cell>
          <cell r="G446">
            <v>21</v>
          </cell>
          <cell r="I446">
            <v>0</v>
          </cell>
          <cell r="J446">
            <v>0</v>
          </cell>
          <cell r="L446">
            <v>0</v>
          </cell>
          <cell r="N446" t="str">
            <v/>
          </cell>
          <cell r="O446">
            <v>0</v>
          </cell>
        </row>
        <row r="447">
          <cell r="B447" t="str">
            <v/>
          </cell>
          <cell r="D447" t="str">
            <v/>
          </cell>
          <cell r="G447">
            <v>21</v>
          </cell>
          <cell r="I447">
            <v>0</v>
          </cell>
          <cell r="J447">
            <v>0</v>
          </cell>
          <cell r="L447">
            <v>0</v>
          </cell>
          <cell r="N447" t="str">
            <v/>
          </cell>
          <cell r="O447">
            <v>0</v>
          </cell>
        </row>
        <row r="448">
          <cell r="B448" t="str">
            <v/>
          </cell>
          <cell r="D448" t="str">
            <v/>
          </cell>
          <cell r="G448">
            <v>21</v>
          </cell>
          <cell r="I448">
            <v>0</v>
          </cell>
          <cell r="J448">
            <v>0</v>
          </cell>
          <cell r="L448">
            <v>0</v>
          </cell>
          <cell r="N448" t="str">
            <v/>
          </cell>
          <cell r="O448">
            <v>0</v>
          </cell>
        </row>
        <row r="449">
          <cell r="B449" t="str">
            <v/>
          </cell>
          <cell r="D449" t="str">
            <v/>
          </cell>
          <cell r="G449">
            <v>21</v>
          </cell>
          <cell r="I449">
            <v>0</v>
          </cell>
          <cell r="J449">
            <v>0</v>
          </cell>
          <cell r="L449">
            <v>0</v>
          </cell>
          <cell r="N449" t="str">
            <v/>
          </cell>
          <cell r="O449">
            <v>0</v>
          </cell>
        </row>
        <row r="450">
          <cell r="B450" t="str">
            <v/>
          </cell>
          <cell r="D450" t="str">
            <v/>
          </cell>
          <cell r="G450">
            <v>21</v>
          </cell>
          <cell r="I450">
            <v>0</v>
          </cell>
          <cell r="J450">
            <v>0</v>
          </cell>
          <cell r="L450">
            <v>0</v>
          </cell>
          <cell r="N450" t="str">
            <v/>
          </cell>
          <cell r="O450">
            <v>0</v>
          </cell>
        </row>
        <row r="451">
          <cell r="B451" t="str">
            <v/>
          </cell>
          <cell r="D451" t="str">
            <v/>
          </cell>
          <cell r="G451">
            <v>21</v>
          </cell>
          <cell r="I451">
            <v>0</v>
          </cell>
          <cell r="J451">
            <v>0</v>
          </cell>
          <cell r="L451">
            <v>0</v>
          </cell>
          <cell r="N451" t="str">
            <v/>
          </cell>
          <cell r="O451">
            <v>0</v>
          </cell>
        </row>
        <row r="452">
          <cell r="B452" t="str">
            <v/>
          </cell>
          <cell r="D452" t="str">
            <v/>
          </cell>
          <cell r="G452">
            <v>21</v>
          </cell>
          <cell r="I452">
            <v>0</v>
          </cell>
          <cell r="J452">
            <v>0</v>
          </cell>
          <cell r="L452">
            <v>0</v>
          </cell>
          <cell r="N452" t="str">
            <v/>
          </cell>
          <cell r="O452">
            <v>0</v>
          </cell>
        </row>
        <row r="453">
          <cell r="B453" t="str">
            <v/>
          </cell>
          <cell r="D453" t="str">
            <v/>
          </cell>
          <cell r="G453">
            <v>21</v>
          </cell>
          <cell r="I453">
            <v>0</v>
          </cell>
          <cell r="J453">
            <v>0</v>
          </cell>
          <cell r="L453">
            <v>0</v>
          </cell>
          <cell r="N453" t="str">
            <v/>
          </cell>
          <cell r="O453">
            <v>0</v>
          </cell>
        </row>
        <row r="454">
          <cell r="B454" t="str">
            <v/>
          </cell>
          <cell r="D454" t="str">
            <v/>
          </cell>
          <cell r="G454">
            <v>21</v>
          </cell>
          <cell r="I454">
            <v>0</v>
          </cell>
          <cell r="J454">
            <v>0</v>
          </cell>
          <cell r="L454">
            <v>0</v>
          </cell>
          <cell r="N454" t="str">
            <v/>
          </cell>
          <cell r="O454">
            <v>0</v>
          </cell>
        </row>
        <row r="455">
          <cell r="B455" t="str">
            <v/>
          </cell>
          <cell r="D455" t="str">
            <v/>
          </cell>
          <cell r="G455">
            <v>21</v>
          </cell>
          <cell r="I455">
            <v>0</v>
          </cell>
          <cell r="J455">
            <v>0</v>
          </cell>
          <cell r="L455">
            <v>0</v>
          </cell>
          <cell r="N455" t="str">
            <v/>
          </cell>
          <cell r="O455">
            <v>0</v>
          </cell>
        </row>
        <row r="456">
          <cell r="B456" t="str">
            <v/>
          </cell>
          <cell r="D456" t="str">
            <v/>
          </cell>
          <cell r="G456">
            <v>21</v>
          </cell>
          <cell r="I456">
            <v>0</v>
          </cell>
          <cell r="J456">
            <v>0</v>
          </cell>
          <cell r="L456">
            <v>0</v>
          </cell>
          <cell r="N456" t="str">
            <v/>
          </cell>
          <cell r="O456">
            <v>0</v>
          </cell>
        </row>
        <row r="457">
          <cell r="B457" t="str">
            <v/>
          </cell>
          <cell r="D457" t="str">
            <v/>
          </cell>
          <cell r="G457">
            <v>21</v>
          </cell>
          <cell r="I457">
            <v>0</v>
          </cell>
          <cell r="J457">
            <v>0</v>
          </cell>
          <cell r="L457">
            <v>0</v>
          </cell>
          <cell r="N457" t="str">
            <v/>
          </cell>
          <cell r="O457">
            <v>0</v>
          </cell>
        </row>
        <row r="458">
          <cell r="B458" t="str">
            <v/>
          </cell>
          <cell r="D458" t="str">
            <v/>
          </cell>
          <cell r="G458">
            <v>21</v>
          </cell>
          <cell r="I458">
            <v>0</v>
          </cell>
          <cell r="J458">
            <v>0</v>
          </cell>
          <cell r="L458">
            <v>0</v>
          </cell>
          <cell r="N458" t="str">
            <v/>
          </cell>
          <cell r="O458">
            <v>0</v>
          </cell>
        </row>
        <row r="459">
          <cell r="B459" t="str">
            <v/>
          </cell>
          <cell r="D459" t="str">
            <v/>
          </cell>
          <cell r="G459">
            <v>21</v>
          </cell>
          <cell r="I459">
            <v>0</v>
          </cell>
          <cell r="J459">
            <v>0</v>
          </cell>
          <cell r="L459">
            <v>0</v>
          </cell>
          <cell r="N459" t="str">
            <v/>
          </cell>
          <cell r="O459">
            <v>0</v>
          </cell>
        </row>
        <row r="460">
          <cell r="B460" t="str">
            <v/>
          </cell>
          <cell r="D460" t="str">
            <v/>
          </cell>
          <cell r="G460">
            <v>21</v>
          </cell>
          <cell r="I460">
            <v>0</v>
          </cell>
          <cell r="J460">
            <v>0</v>
          </cell>
          <cell r="L460">
            <v>0</v>
          </cell>
          <cell r="N460" t="str">
            <v/>
          </cell>
          <cell r="O460">
            <v>0</v>
          </cell>
        </row>
        <row r="461">
          <cell r="B461" t="str">
            <v/>
          </cell>
          <cell r="D461" t="str">
            <v/>
          </cell>
          <cell r="G461">
            <v>21</v>
          </cell>
          <cell r="I461">
            <v>0</v>
          </cell>
          <cell r="J461">
            <v>0</v>
          </cell>
          <cell r="L461">
            <v>0</v>
          </cell>
          <cell r="N461" t="str">
            <v/>
          </cell>
          <cell r="O461">
            <v>0</v>
          </cell>
        </row>
        <row r="462">
          <cell r="B462" t="str">
            <v/>
          </cell>
          <cell r="D462" t="str">
            <v/>
          </cell>
          <cell r="G462">
            <v>21</v>
          </cell>
          <cell r="I462">
            <v>0</v>
          </cell>
          <cell r="J462">
            <v>0</v>
          </cell>
          <cell r="L462">
            <v>0</v>
          </cell>
          <cell r="N462" t="str">
            <v/>
          </cell>
          <cell r="O462">
            <v>0</v>
          </cell>
        </row>
        <row r="463">
          <cell r="B463" t="str">
            <v/>
          </cell>
          <cell r="D463" t="str">
            <v/>
          </cell>
          <cell r="G463">
            <v>21</v>
          </cell>
          <cell r="I463">
            <v>0</v>
          </cell>
          <cell r="J463">
            <v>0</v>
          </cell>
          <cell r="L463">
            <v>0</v>
          </cell>
          <cell r="N463" t="str">
            <v/>
          </cell>
          <cell r="O463">
            <v>0</v>
          </cell>
        </row>
        <row r="464">
          <cell r="B464" t="str">
            <v/>
          </cell>
          <cell r="D464" t="str">
            <v/>
          </cell>
          <cell r="G464">
            <v>21</v>
          </cell>
          <cell r="I464">
            <v>0</v>
          </cell>
          <cell r="J464">
            <v>0</v>
          </cell>
          <cell r="L464">
            <v>0</v>
          </cell>
          <cell r="N464" t="str">
            <v/>
          </cell>
          <cell r="O464">
            <v>0</v>
          </cell>
        </row>
        <row r="465">
          <cell r="B465" t="str">
            <v/>
          </cell>
          <cell r="D465" t="str">
            <v/>
          </cell>
          <cell r="G465">
            <v>21</v>
          </cell>
          <cell r="I465">
            <v>0</v>
          </cell>
          <cell r="J465">
            <v>0</v>
          </cell>
          <cell r="L465">
            <v>0</v>
          </cell>
          <cell r="N465" t="str">
            <v/>
          </cell>
          <cell r="O465">
            <v>0</v>
          </cell>
        </row>
        <row r="466">
          <cell r="B466" t="str">
            <v/>
          </cell>
          <cell r="D466" t="str">
            <v/>
          </cell>
          <cell r="G466">
            <v>21</v>
          </cell>
          <cell r="I466">
            <v>0</v>
          </cell>
          <cell r="J466">
            <v>0</v>
          </cell>
          <cell r="L466">
            <v>0</v>
          </cell>
          <cell r="N466" t="str">
            <v/>
          </cell>
          <cell r="O466">
            <v>0</v>
          </cell>
        </row>
        <row r="467">
          <cell r="B467" t="str">
            <v/>
          </cell>
          <cell r="D467" t="str">
            <v/>
          </cell>
          <cell r="G467">
            <v>21</v>
          </cell>
          <cell r="I467">
            <v>0</v>
          </cell>
          <cell r="J467">
            <v>0</v>
          </cell>
          <cell r="L467">
            <v>0</v>
          </cell>
          <cell r="N467" t="str">
            <v/>
          </cell>
          <cell r="O467">
            <v>0</v>
          </cell>
        </row>
        <row r="468">
          <cell r="B468" t="str">
            <v/>
          </cell>
          <cell r="D468" t="str">
            <v/>
          </cell>
          <cell r="G468">
            <v>21</v>
          </cell>
          <cell r="I468">
            <v>0</v>
          </cell>
          <cell r="J468">
            <v>0</v>
          </cell>
          <cell r="L468">
            <v>0</v>
          </cell>
          <cell r="N468" t="str">
            <v/>
          </cell>
          <cell r="O468">
            <v>0</v>
          </cell>
        </row>
        <row r="469">
          <cell r="B469" t="str">
            <v/>
          </cell>
          <cell r="D469" t="str">
            <v/>
          </cell>
          <cell r="G469">
            <v>21</v>
          </cell>
          <cell r="I469">
            <v>0</v>
          </cell>
          <cell r="J469">
            <v>0</v>
          </cell>
          <cell r="L469">
            <v>0</v>
          </cell>
          <cell r="N469" t="str">
            <v/>
          </cell>
          <cell r="O469">
            <v>0</v>
          </cell>
        </row>
        <row r="470">
          <cell r="B470" t="str">
            <v/>
          </cell>
          <cell r="D470" t="str">
            <v/>
          </cell>
          <cell r="G470">
            <v>21</v>
          </cell>
          <cell r="I470">
            <v>0</v>
          </cell>
          <cell r="J470">
            <v>0</v>
          </cell>
          <cell r="L470">
            <v>0</v>
          </cell>
          <cell r="N470" t="str">
            <v/>
          </cell>
          <cell r="O470">
            <v>0</v>
          </cell>
        </row>
        <row r="471">
          <cell r="B471" t="str">
            <v/>
          </cell>
          <cell r="D471" t="str">
            <v/>
          </cell>
          <cell r="G471">
            <v>21</v>
          </cell>
          <cell r="I471">
            <v>0</v>
          </cell>
          <cell r="J471">
            <v>0</v>
          </cell>
          <cell r="L471">
            <v>0</v>
          </cell>
          <cell r="N471" t="str">
            <v/>
          </cell>
          <cell r="O471">
            <v>0</v>
          </cell>
        </row>
        <row r="472">
          <cell r="B472" t="str">
            <v/>
          </cell>
          <cell r="D472" t="str">
            <v/>
          </cell>
          <cell r="G472">
            <v>21</v>
          </cell>
          <cell r="I472">
            <v>0</v>
          </cell>
          <cell r="J472">
            <v>0</v>
          </cell>
          <cell r="L472">
            <v>0</v>
          </cell>
          <cell r="N472" t="str">
            <v/>
          </cell>
          <cell r="O472">
            <v>0</v>
          </cell>
        </row>
        <row r="473">
          <cell r="B473" t="str">
            <v/>
          </cell>
          <cell r="D473" t="str">
            <v/>
          </cell>
          <cell r="G473">
            <v>21</v>
          </cell>
          <cell r="I473">
            <v>0</v>
          </cell>
          <cell r="J473">
            <v>0</v>
          </cell>
          <cell r="L473">
            <v>0</v>
          </cell>
          <cell r="N473" t="str">
            <v/>
          </cell>
          <cell r="O473">
            <v>0</v>
          </cell>
        </row>
        <row r="474">
          <cell r="B474" t="str">
            <v/>
          </cell>
          <cell r="D474" t="str">
            <v/>
          </cell>
          <cell r="G474">
            <v>21</v>
          </cell>
          <cell r="I474">
            <v>0</v>
          </cell>
          <cell r="J474">
            <v>0</v>
          </cell>
          <cell r="L474">
            <v>0</v>
          </cell>
          <cell r="N474" t="str">
            <v/>
          </cell>
          <cell r="O474">
            <v>0</v>
          </cell>
        </row>
        <row r="475">
          <cell r="B475" t="str">
            <v/>
          </cell>
          <cell r="D475" t="str">
            <v/>
          </cell>
          <cell r="G475">
            <v>21</v>
          </cell>
          <cell r="I475">
            <v>0</v>
          </cell>
          <cell r="J475">
            <v>0</v>
          </cell>
          <cell r="L475">
            <v>0</v>
          </cell>
          <cell r="N475" t="str">
            <v/>
          </cell>
          <cell r="O475">
            <v>0</v>
          </cell>
        </row>
        <row r="476">
          <cell r="B476" t="str">
            <v/>
          </cell>
          <cell r="D476" t="str">
            <v/>
          </cell>
          <cell r="G476">
            <v>21</v>
          </cell>
          <cell r="I476">
            <v>0</v>
          </cell>
          <cell r="J476">
            <v>0</v>
          </cell>
          <cell r="L476">
            <v>0</v>
          </cell>
          <cell r="N476" t="str">
            <v/>
          </cell>
          <cell r="O476">
            <v>0</v>
          </cell>
        </row>
        <row r="477">
          <cell r="B477" t="str">
            <v/>
          </cell>
          <cell r="D477" t="str">
            <v/>
          </cell>
          <cell r="G477">
            <v>21</v>
          </cell>
          <cell r="I477">
            <v>0</v>
          </cell>
          <cell r="J477">
            <v>0</v>
          </cell>
          <cell r="L477">
            <v>0</v>
          </cell>
          <cell r="N477" t="str">
            <v/>
          </cell>
          <cell r="O477">
            <v>0</v>
          </cell>
        </row>
        <row r="478">
          <cell r="B478" t="str">
            <v/>
          </cell>
          <cell r="D478" t="str">
            <v/>
          </cell>
          <cell r="G478">
            <v>21</v>
          </cell>
          <cell r="I478">
            <v>0</v>
          </cell>
          <cell r="J478">
            <v>0</v>
          </cell>
          <cell r="L478">
            <v>0</v>
          </cell>
          <cell r="N478" t="str">
            <v/>
          </cell>
          <cell r="O478">
            <v>0</v>
          </cell>
        </row>
        <row r="479">
          <cell r="B479" t="str">
            <v/>
          </cell>
          <cell r="D479" t="str">
            <v/>
          </cell>
          <cell r="G479">
            <v>21</v>
          </cell>
          <cell r="I479">
            <v>0</v>
          </cell>
          <cell r="J479">
            <v>0</v>
          </cell>
          <cell r="L479">
            <v>0</v>
          </cell>
          <cell r="N479" t="str">
            <v/>
          </cell>
          <cell r="O479">
            <v>0</v>
          </cell>
        </row>
        <row r="480">
          <cell r="B480" t="str">
            <v/>
          </cell>
          <cell r="D480" t="str">
            <v/>
          </cell>
          <cell r="G480">
            <v>21</v>
          </cell>
          <cell r="I480">
            <v>0</v>
          </cell>
          <cell r="J480">
            <v>0</v>
          </cell>
          <cell r="L480">
            <v>0</v>
          </cell>
          <cell r="N480" t="str">
            <v/>
          </cell>
          <cell r="O480">
            <v>0</v>
          </cell>
        </row>
        <row r="481">
          <cell r="B481" t="str">
            <v/>
          </cell>
          <cell r="D481" t="str">
            <v/>
          </cell>
          <cell r="G481">
            <v>21</v>
          </cell>
          <cell r="I481">
            <v>0</v>
          </cell>
          <cell r="J481">
            <v>0</v>
          </cell>
          <cell r="L481">
            <v>0</v>
          </cell>
          <cell r="N481" t="str">
            <v/>
          </cell>
          <cell r="O481">
            <v>0</v>
          </cell>
        </row>
        <row r="482">
          <cell r="B482" t="str">
            <v/>
          </cell>
          <cell r="D482" t="str">
            <v/>
          </cell>
          <cell r="G482">
            <v>21</v>
          </cell>
          <cell r="I482">
            <v>0</v>
          </cell>
          <cell r="J482">
            <v>0</v>
          </cell>
          <cell r="L482">
            <v>0</v>
          </cell>
          <cell r="N482" t="str">
            <v/>
          </cell>
          <cell r="O482">
            <v>0</v>
          </cell>
        </row>
        <row r="483">
          <cell r="B483" t="str">
            <v/>
          </cell>
          <cell r="D483" t="str">
            <v/>
          </cell>
          <cell r="G483">
            <v>21</v>
          </cell>
          <cell r="I483">
            <v>0</v>
          </cell>
          <cell r="J483">
            <v>0</v>
          </cell>
          <cell r="L483">
            <v>0</v>
          </cell>
          <cell r="N483" t="str">
            <v/>
          </cell>
          <cell r="O483">
            <v>0</v>
          </cell>
        </row>
        <row r="484">
          <cell r="B484" t="str">
            <v/>
          </cell>
          <cell r="D484" t="str">
            <v/>
          </cell>
          <cell r="G484">
            <v>21</v>
          </cell>
          <cell r="I484">
            <v>0</v>
          </cell>
          <cell r="J484">
            <v>0</v>
          </cell>
          <cell r="L484">
            <v>0</v>
          </cell>
          <cell r="N484" t="str">
            <v/>
          </cell>
          <cell r="O484">
            <v>0</v>
          </cell>
        </row>
        <row r="485">
          <cell r="B485" t="str">
            <v/>
          </cell>
          <cell r="D485" t="str">
            <v/>
          </cell>
          <cell r="G485">
            <v>21</v>
          </cell>
          <cell r="I485">
            <v>0</v>
          </cell>
          <cell r="J485">
            <v>0</v>
          </cell>
          <cell r="L485">
            <v>0</v>
          </cell>
          <cell r="N485" t="str">
            <v/>
          </cell>
          <cell r="O485">
            <v>0</v>
          </cell>
        </row>
        <row r="486">
          <cell r="B486" t="str">
            <v/>
          </cell>
          <cell r="D486" t="str">
            <v/>
          </cell>
          <cell r="G486">
            <v>21</v>
          </cell>
          <cell r="I486">
            <v>0</v>
          </cell>
          <cell r="J486">
            <v>0</v>
          </cell>
          <cell r="L486">
            <v>0</v>
          </cell>
          <cell r="N486" t="str">
            <v/>
          </cell>
          <cell r="O486">
            <v>0</v>
          </cell>
        </row>
        <row r="487">
          <cell r="B487" t="str">
            <v/>
          </cell>
          <cell r="D487" t="str">
            <v/>
          </cell>
          <cell r="G487">
            <v>21</v>
          </cell>
          <cell r="I487">
            <v>0</v>
          </cell>
          <cell r="J487">
            <v>0</v>
          </cell>
          <cell r="L487">
            <v>0</v>
          </cell>
          <cell r="N487" t="str">
            <v/>
          </cell>
          <cell r="O487">
            <v>0</v>
          </cell>
        </row>
        <row r="488">
          <cell r="B488" t="str">
            <v/>
          </cell>
          <cell r="D488" t="str">
            <v/>
          </cell>
          <cell r="G488">
            <v>21</v>
          </cell>
          <cell r="I488">
            <v>0</v>
          </cell>
          <cell r="J488">
            <v>0</v>
          </cell>
          <cell r="L488">
            <v>0</v>
          </cell>
          <cell r="N488" t="str">
            <v/>
          </cell>
          <cell r="O488">
            <v>0</v>
          </cell>
        </row>
        <row r="489">
          <cell r="B489" t="str">
            <v/>
          </cell>
          <cell r="D489" t="str">
            <v/>
          </cell>
          <cell r="G489">
            <v>21</v>
          </cell>
          <cell r="I489">
            <v>0</v>
          </cell>
          <cell r="J489">
            <v>0</v>
          </cell>
          <cell r="L489">
            <v>0</v>
          </cell>
          <cell r="N489" t="str">
            <v/>
          </cell>
          <cell r="O489">
            <v>0</v>
          </cell>
        </row>
        <row r="490">
          <cell r="B490" t="str">
            <v/>
          </cell>
          <cell r="D490" t="str">
            <v/>
          </cell>
          <cell r="G490">
            <v>21</v>
          </cell>
          <cell r="I490">
            <v>0</v>
          </cell>
          <cell r="J490">
            <v>0</v>
          </cell>
          <cell r="L490">
            <v>0</v>
          </cell>
          <cell r="N490" t="str">
            <v/>
          </cell>
          <cell r="O490">
            <v>0</v>
          </cell>
        </row>
        <row r="491">
          <cell r="B491" t="str">
            <v/>
          </cell>
          <cell r="D491" t="str">
            <v/>
          </cell>
          <cell r="G491">
            <v>21</v>
          </cell>
          <cell r="I491">
            <v>0</v>
          </cell>
          <cell r="J491">
            <v>0</v>
          </cell>
          <cell r="L491">
            <v>0</v>
          </cell>
          <cell r="N491" t="str">
            <v/>
          </cell>
          <cell r="O491">
            <v>0</v>
          </cell>
        </row>
        <row r="492">
          <cell r="B492" t="str">
            <v/>
          </cell>
          <cell r="D492" t="str">
            <v/>
          </cell>
          <cell r="G492">
            <v>21</v>
          </cell>
          <cell r="I492">
            <v>0</v>
          </cell>
          <cell r="J492">
            <v>0</v>
          </cell>
          <cell r="L492">
            <v>0</v>
          </cell>
          <cell r="N492" t="str">
            <v/>
          </cell>
          <cell r="O492">
            <v>0</v>
          </cell>
        </row>
        <row r="493">
          <cell r="B493" t="str">
            <v/>
          </cell>
          <cell r="D493" t="str">
            <v/>
          </cell>
          <cell r="G493">
            <v>21</v>
          </cell>
          <cell r="I493">
            <v>0</v>
          </cell>
          <cell r="J493">
            <v>0</v>
          </cell>
          <cell r="L493">
            <v>0</v>
          </cell>
          <cell r="N493" t="str">
            <v/>
          </cell>
          <cell r="O493">
            <v>0</v>
          </cell>
        </row>
        <row r="494">
          <cell r="B494" t="str">
            <v/>
          </cell>
          <cell r="D494" t="str">
            <v/>
          </cell>
          <cell r="G494">
            <v>21</v>
          </cell>
          <cell r="I494">
            <v>0</v>
          </cell>
          <cell r="J494">
            <v>0</v>
          </cell>
          <cell r="L494">
            <v>0</v>
          </cell>
          <cell r="N494" t="str">
            <v/>
          </cell>
          <cell r="O494">
            <v>0</v>
          </cell>
        </row>
        <row r="495">
          <cell r="B495" t="str">
            <v/>
          </cell>
          <cell r="D495" t="str">
            <v/>
          </cell>
          <cell r="G495">
            <v>21</v>
          </cell>
          <cell r="I495">
            <v>0</v>
          </cell>
          <cell r="J495">
            <v>0</v>
          </cell>
          <cell r="L495">
            <v>0</v>
          </cell>
          <cell r="N495" t="str">
            <v/>
          </cell>
          <cell r="O495">
            <v>0</v>
          </cell>
        </row>
        <row r="496">
          <cell r="B496" t="str">
            <v/>
          </cell>
          <cell r="D496" t="str">
            <v/>
          </cell>
          <cell r="G496">
            <v>21</v>
          </cell>
          <cell r="I496">
            <v>0</v>
          </cell>
          <cell r="J496">
            <v>0</v>
          </cell>
          <cell r="L496">
            <v>0</v>
          </cell>
          <cell r="N496" t="str">
            <v/>
          </cell>
          <cell r="O496">
            <v>0</v>
          </cell>
        </row>
        <row r="497">
          <cell r="B497" t="str">
            <v/>
          </cell>
          <cell r="D497" t="str">
            <v/>
          </cell>
          <cell r="G497">
            <v>21</v>
          </cell>
          <cell r="I497">
            <v>0</v>
          </cell>
          <cell r="J497">
            <v>0</v>
          </cell>
          <cell r="L497">
            <v>0</v>
          </cell>
          <cell r="N497" t="str">
            <v/>
          </cell>
          <cell r="O497">
            <v>0</v>
          </cell>
        </row>
        <row r="498">
          <cell r="B498" t="str">
            <v/>
          </cell>
          <cell r="D498" t="str">
            <v/>
          </cell>
          <cell r="G498">
            <v>21</v>
          </cell>
          <cell r="I498">
            <v>0</v>
          </cell>
          <cell r="J498">
            <v>0</v>
          </cell>
          <cell r="L498">
            <v>0</v>
          </cell>
          <cell r="N498" t="str">
            <v/>
          </cell>
          <cell r="O498">
            <v>0</v>
          </cell>
        </row>
        <row r="499">
          <cell r="B499" t="str">
            <v/>
          </cell>
          <cell r="D499" t="str">
            <v/>
          </cell>
          <cell r="G499">
            <v>21</v>
          </cell>
          <cell r="I499">
            <v>0</v>
          </cell>
          <cell r="J499">
            <v>0</v>
          </cell>
          <cell r="L499">
            <v>0</v>
          </cell>
          <cell r="N499" t="str">
            <v/>
          </cell>
          <cell r="O499">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FISCALE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GASTOS"/>
      <sheetName val="CLIENTES"/>
      <sheetName val="PROVEEDORES"/>
      <sheetName val="CALCULOS"/>
      <sheetName val="MODELO 130"/>
      <sheetName val="MODELO 303"/>
      <sheetName val="MODELO 390"/>
      <sheetName val="IRPF ANUAL"/>
      <sheetName val="MODELO 347"/>
      <sheetName val="FACTURA"/>
      <sheetName val="FACTURA R.EQ"/>
      <sheetName val="Acerca de"/>
      <sheetName val="Bienes de Inversión"/>
      <sheetName val="TABLAS AMORTIZACIONES"/>
      <sheetName val="VEHÍCULO"/>
      <sheetName val="DATOS FISCALE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topLeftCell="A25" workbookViewId="0">
      <selection activeCell="H39" sqref="H39"/>
    </sheetView>
  </sheetViews>
  <sheetFormatPr baseColWidth="10" defaultColWidth="11.42578125" defaultRowHeight="15" x14ac:dyDescent="0.25"/>
  <cols>
    <col min="1" max="1" width="19" customWidth="1"/>
    <col min="2" max="2" width="28.42578125" style="2" customWidth="1"/>
    <col min="3" max="3" width="19.5703125" customWidth="1"/>
    <col min="4" max="4" width="19" customWidth="1"/>
  </cols>
  <sheetData>
    <row r="1" spans="1:5" s="3" customFormat="1" x14ac:dyDescent="0.25">
      <c r="A1" s="3" t="s">
        <v>0</v>
      </c>
      <c r="B1" s="4"/>
    </row>
    <row r="3" spans="1:5" s="2" customFormat="1" x14ac:dyDescent="0.25">
      <c r="A3" s="2" t="s">
        <v>1</v>
      </c>
      <c r="C3" s="2" t="s">
        <v>2</v>
      </c>
      <c r="D3" s="2" t="s">
        <v>3</v>
      </c>
    </row>
    <row r="4" spans="1:5" x14ac:dyDescent="0.25">
      <c r="A4" t="s">
        <v>8</v>
      </c>
      <c r="B4" s="2" t="s">
        <v>9</v>
      </c>
      <c r="C4">
        <v>1</v>
      </c>
      <c r="D4">
        <v>325</v>
      </c>
    </row>
    <row r="5" spans="1:5" x14ac:dyDescent="0.25">
      <c r="A5" t="s">
        <v>10</v>
      </c>
      <c r="B5" s="2" t="s">
        <v>11</v>
      </c>
      <c r="C5">
        <v>1</v>
      </c>
      <c r="D5">
        <v>300</v>
      </c>
    </row>
    <row r="6" spans="1:5" x14ac:dyDescent="0.25">
      <c r="A6" t="s">
        <v>12</v>
      </c>
      <c r="C6">
        <v>1</v>
      </c>
      <c r="D6">
        <v>87.02</v>
      </c>
    </row>
    <row r="7" spans="1:5" x14ac:dyDescent="0.25">
      <c r="A7" t="s">
        <v>18</v>
      </c>
      <c r="C7">
        <v>1</v>
      </c>
      <c r="D7">
        <v>70</v>
      </c>
      <c r="E7" t="s">
        <v>19</v>
      </c>
    </row>
    <row r="8" spans="1:5" x14ac:dyDescent="0.25">
      <c r="A8" t="s">
        <v>6</v>
      </c>
      <c r="C8">
        <v>1</v>
      </c>
      <c r="D8">
        <v>110</v>
      </c>
    </row>
    <row r="9" spans="1:5" x14ac:dyDescent="0.25">
      <c r="A9" t="s">
        <v>7</v>
      </c>
      <c r="C9">
        <v>5</v>
      </c>
      <c r="D9">
        <v>52.7</v>
      </c>
    </row>
    <row r="10" spans="1:5" x14ac:dyDescent="0.25">
      <c r="A10" t="s">
        <v>13</v>
      </c>
      <c r="C10">
        <v>15</v>
      </c>
      <c r="D10">
        <v>162</v>
      </c>
    </row>
    <row r="11" spans="1:5" x14ac:dyDescent="0.25">
      <c r="A11" t="s">
        <v>6</v>
      </c>
      <c r="C11">
        <v>18</v>
      </c>
      <c r="D11">
        <v>222</v>
      </c>
    </row>
    <row r="12" spans="1:5" x14ac:dyDescent="0.25">
      <c r="A12" t="s">
        <v>16</v>
      </c>
      <c r="C12">
        <v>20</v>
      </c>
      <c r="D12">
        <v>90</v>
      </c>
    </row>
    <row r="13" spans="1:5" x14ac:dyDescent="0.25">
      <c r="A13" t="s">
        <v>5</v>
      </c>
      <c r="B13" s="2" t="s">
        <v>276</v>
      </c>
      <c r="C13">
        <v>21</v>
      </c>
      <c r="D13">
        <v>452.64</v>
      </c>
    </row>
    <row r="14" spans="1:5" x14ac:dyDescent="0.25">
      <c r="A14" t="s">
        <v>5</v>
      </c>
      <c r="B14" s="2" t="s">
        <v>277</v>
      </c>
      <c r="C14">
        <v>21</v>
      </c>
      <c r="D14" s="1">
        <v>258.43</v>
      </c>
    </row>
    <row r="15" spans="1:5" x14ac:dyDescent="0.25">
      <c r="A15" t="s">
        <v>20</v>
      </c>
      <c r="C15">
        <v>25</v>
      </c>
      <c r="D15">
        <v>135</v>
      </c>
      <c r="E15" t="s">
        <v>19</v>
      </c>
    </row>
    <row r="16" spans="1:5" x14ac:dyDescent="0.25">
      <c r="A16" t="s">
        <v>5</v>
      </c>
      <c r="B16" s="2" t="s">
        <v>44</v>
      </c>
      <c r="C16">
        <v>28</v>
      </c>
      <c r="D16">
        <v>641</v>
      </c>
    </row>
    <row r="17" spans="1:4" x14ac:dyDescent="0.25">
      <c r="A17" t="s">
        <v>252</v>
      </c>
      <c r="C17">
        <v>28</v>
      </c>
      <c r="D17">
        <v>50</v>
      </c>
    </row>
    <row r="18" spans="1:4" x14ac:dyDescent="0.25">
      <c r="A18" t="s">
        <v>4</v>
      </c>
      <c r="C18">
        <v>29</v>
      </c>
      <c r="D18">
        <v>1700</v>
      </c>
    </row>
    <row r="19" spans="1:4" x14ac:dyDescent="0.25">
      <c r="A19" t="s">
        <v>278</v>
      </c>
      <c r="C19">
        <v>30</v>
      </c>
      <c r="D19">
        <v>345</v>
      </c>
    </row>
    <row r="20" spans="1:4" x14ac:dyDescent="0.25">
      <c r="A20" t="s">
        <v>279</v>
      </c>
      <c r="C20">
        <v>30</v>
      </c>
      <c r="D20">
        <v>136</v>
      </c>
    </row>
    <row r="21" spans="1:4" x14ac:dyDescent="0.25">
      <c r="A21" t="s">
        <v>14</v>
      </c>
    </row>
    <row r="22" spans="1:4" x14ac:dyDescent="0.25">
      <c r="A22" t="s">
        <v>17</v>
      </c>
    </row>
    <row r="26" spans="1:4" x14ac:dyDescent="0.25">
      <c r="A26" t="s">
        <v>21</v>
      </c>
      <c r="B26" s="2" t="s">
        <v>22</v>
      </c>
      <c r="D26">
        <v>90</v>
      </c>
    </row>
    <row r="29" spans="1:4" s="3" customFormat="1" x14ac:dyDescent="0.25">
      <c r="A29" s="3" t="s">
        <v>23</v>
      </c>
      <c r="B29" s="4"/>
    </row>
    <row r="30" spans="1:4" x14ac:dyDescent="0.25">
      <c r="A30" t="s">
        <v>24</v>
      </c>
      <c r="B30" s="2" t="s">
        <v>25</v>
      </c>
      <c r="C30" t="s">
        <v>26</v>
      </c>
      <c r="D30">
        <v>158.16999999999999</v>
      </c>
    </row>
    <row r="31" spans="1:4" x14ac:dyDescent="0.25">
      <c r="A31" t="s">
        <v>24</v>
      </c>
      <c r="B31" s="2" t="s">
        <v>25</v>
      </c>
      <c r="C31" t="s">
        <v>27</v>
      </c>
      <c r="D31">
        <v>157.32</v>
      </c>
    </row>
    <row r="32" spans="1:4" x14ac:dyDescent="0.25">
      <c r="A32" t="s">
        <v>24</v>
      </c>
      <c r="B32" s="2" t="s">
        <v>25</v>
      </c>
      <c r="C32" t="s">
        <v>28</v>
      </c>
      <c r="D32">
        <v>160</v>
      </c>
    </row>
    <row r="33" spans="1:4" x14ac:dyDescent="0.25">
      <c r="A33" t="s">
        <v>24</v>
      </c>
      <c r="B33" s="2" t="s">
        <v>25</v>
      </c>
      <c r="C33" t="s">
        <v>29</v>
      </c>
      <c r="D33">
        <v>160</v>
      </c>
    </row>
    <row r="34" spans="1:4" x14ac:dyDescent="0.25">
      <c r="A34" t="s">
        <v>6</v>
      </c>
      <c r="B34" s="2" t="s">
        <v>275</v>
      </c>
      <c r="C34" t="s">
        <v>26</v>
      </c>
      <c r="D34">
        <v>42.85</v>
      </c>
    </row>
    <row r="35" spans="1:4" x14ac:dyDescent="0.25">
      <c r="A35" t="s">
        <v>6</v>
      </c>
      <c r="B35" s="2" t="s">
        <v>275</v>
      </c>
      <c r="C35" t="s">
        <v>27</v>
      </c>
      <c r="D35">
        <v>42.55</v>
      </c>
    </row>
    <row r="36" spans="1:4" x14ac:dyDescent="0.25">
      <c r="A36" t="s">
        <v>6</v>
      </c>
      <c r="B36" s="2" t="s">
        <v>275</v>
      </c>
      <c r="C36" t="s">
        <v>19</v>
      </c>
      <c r="D36">
        <v>45</v>
      </c>
    </row>
    <row r="37" spans="1:4" x14ac:dyDescent="0.25">
      <c r="A37" t="s">
        <v>6</v>
      </c>
      <c r="B37" s="2" t="s">
        <v>275</v>
      </c>
      <c r="C37" t="s">
        <v>19</v>
      </c>
      <c r="D37">
        <v>45</v>
      </c>
    </row>
    <row r="38" spans="1:4" x14ac:dyDescent="0.25">
      <c r="A38" t="s">
        <v>30</v>
      </c>
      <c r="B38" s="2" t="s">
        <v>31</v>
      </c>
      <c r="D38">
        <v>155</v>
      </c>
    </row>
    <row r="39" spans="1:4" x14ac:dyDescent="0.25">
      <c r="A39" t="s">
        <v>30</v>
      </c>
      <c r="B39" s="2" t="s">
        <v>32</v>
      </c>
      <c r="D39">
        <v>152</v>
      </c>
    </row>
    <row r="40" spans="1:4" x14ac:dyDescent="0.25">
      <c r="A40" t="s">
        <v>30</v>
      </c>
      <c r="B40" s="2" t="s">
        <v>33</v>
      </c>
      <c r="D40">
        <v>110</v>
      </c>
    </row>
    <row r="41" spans="1:4" x14ac:dyDescent="0.25">
      <c r="A41" t="s">
        <v>30</v>
      </c>
      <c r="B41" s="2" t="s">
        <v>34</v>
      </c>
      <c r="D41">
        <v>82.43</v>
      </c>
    </row>
    <row r="47" spans="1:4" x14ac:dyDescent="0.25">
      <c r="A47" t="s">
        <v>35</v>
      </c>
    </row>
    <row r="48" spans="1:4" x14ac:dyDescent="0.25">
      <c r="A48" t="s">
        <v>36</v>
      </c>
    </row>
    <row r="50" spans="1:4" s="3" customFormat="1" x14ac:dyDescent="0.25">
      <c r="A50" s="3" t="s">
        <v>37</v>
      </c>
      <c r="B50" s="4"/>
    </row>
    <row r="51" spans="1:4" x14ac:dyDescent="0.25">
      <c r="A51" t="s">
        <v>38</v>
      </c>
      <c r="C51" t="s">
        <v>27</v>
      </c>
      <c r="D51">
        <v>179.3</v>
      </c>
    </row>
    <row r="52" spans="1:4" x14ac:dyDescent="0.25">
      <c r="A52" t="s">
        <v>38</v>
      </c>
      <c r="C52" t="s">
        <v>27</v>
      </c>
      <c r="D52">
        <v>179.3</v>
      </c>
    </row>
    <row r="54" spans="1:4" s="3" customFormat="1" x14ac:dyDescent="0.25">
      <c r="A54" s="3" t="s">
        <v>39</v>
      </c>
      <c r="B54" s="4"/>
    </row>
    <row r="55" spans="1:4" x14ac:dyDescent="0.25">
      <c r="A55" t="s">
        <v>40</v>
      </c>
      <c r="B55" s="2" t="s">
        <v>41</v>
      </c>
      <c r="C55" t="s">
        <v>27</v>
      </c>
      <c r="D55">
        <v>195.12</v>
      </c>
    </row>
    <row r="56" spans="1:4" x14ac:dyDescent="0.25">
      <c r="A56" t="s">
        <v>40</v>
      </c>
      <c r="B56" s="2" t="s">
        <v>42</v>
      </c>
      <c r="C56" t="s">
        <v>27</v>
      </c>
      <c r="D56">
        <v>354.89</v>
      </c>
    </row>
    <row r="57" spans="1:4" x14ac:dyDescent="0.25">
      <c r="A57" t="s">
        <v>40</v>
      </c>
      <c r="B57" s="2" t="s">
        <v>43</v>
      </c>
      <c r="C57" t="s">
        <v>27</v>
      </c>
      <c r="D57">
        <v>535.96</v>
      </c>
    </row>
    <row r="58" spans="1:4" x14ac:dyDescent="0.25">
      <c r="A58" t="s">
        <v>40</v>
      </c>
      <c r="B58" s="2" t="s">
        <v>44</v>
      </c>
      <c r="C58" t="s">
        <v>27</v>
      </c>
      <c r="D58">
        <v>103.63</v>
      </c>
    </row>
    <row r="59" spans="1:4" x14ac:dyDescent="0.25">
      <c r="A59" t="s">
        <v>45</v>
      </c>
      <c r="B59" s="2" t="s">
        <v>46</v>
      </c>
      <c r="C59" t="s">
        <v>32</v>
      </c>
      <c r="D59">
        <v>120</v>
      </c>
    </row>
    <row r="60" spans="1:4" x14ac:dyDescent="0.25">
      <c r="A60" t="s">
        <v>15</v>
      </c>
      <c r="B60" s="2" t="s">
        <v>46</v>
      </c>
      <c r="C60" t="s">
        <v>31</v>
      </c>
    </row>
    <row r="61" spans="1:4" x14ac:dyDescent="0.25">
      <c r="A61" t="s">
        <v>15</v>
      </c>
      <c r="B61" s="2" t="s">
        <v>46</v>
      </c>
      <c r="C61" t="s">
        <v>47</v>
      </c>
    </row>
  </sheetData>
  <sortState ref="A4:E24">
    <sortCondition ref="C4:C24"/>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43"/>
  <sheetViews>
    <sheetView tabSelected="1" topLeftCell="A85" workbookViewId="0">
      <selection activeCell="H84" sqref="H84"/>
    </sheetView>
  </sheetViews>
  <sheetFormatPr baseColWidth="10" defaultColWidth="11.42578125" defaultRowHeight="15" x14ac:dyDescent="0.25"/>
  <cols>
    <col min="1" max="1" width="32.85546875" style="255" customWidth="1"/>
    <col min="2" max="2" width="7.85546875" style="5" customWidth="1"/>
    <col min="3" max="4" width="8.85546875" style="5" customWidth="1"/>
    <col min="5" max="5" width="8.85546875" style="18" customWidth="1"/>
    <col min="6" max="6" width="8.140625" style="18" customWidth="1"/>
    <col min="7" max="7" width="9" style="18" customWidth="1"/>
    <col min="8" max="8" width="8.85546875" style="172" customWidth="1"/>
    <col min="9" max="10" width="7.85546875" style="172" customWidth="1"/>
    <col min="11" max="11" width="9.140625" style="172" customWidth="1"/>
    <col min="12" max="13" width="7.85546875" style="65" customWidth="1"/>
  </cols>
  <sheetData>
    <row r="1" spans="1:14" ht="18.75" x14ac:dyDescent="0.3">
      <c r="B1" s="11" t="s">
        <v>290</v>
      </c>
      <c r="H1" s="18"/>
      <c r="I1" s="18"/>
      <c r="J1" s="18"/>
      <c r="K1" s="18" t="s">
        <v>48</v>
      </c>
      <c r="L1" s="100"/>
      <c r="M1" s="100"/>
    </row>
    <row r="2" spans="1:14" s="12" customFormat="1" ht="25.9" customHeight="1" x14ac:dyDescent="0.25">
      <c r="A2" s="256"/>
      <c r="B2" s="152" t="s">
        <v>49</v>
      </c>
      <c r="C2" s="152" t="s">
        <v>50</v>
      </c>
      <c r="D2" s="152" t="s">
        <v>51</v>
      </c>
      <c r="E2" s="153" t="s">
        <v>27</v>
      </c>
      <c r="F2" s="153" t="s">
        <v>52</v>
      </c>
      <c r="G2" s="153" t="s">
        <v>53</v>
      </c>
      <c r="H2" s="171" t="s">
        <v>54</v>
      </c>
      <c r="I2" s="171" t="s">
        <v>55</v>
      </c>
      <c r="J2" s="171" t="s">
        <v>235</v>
      </c>
      <c r="K2" s="171" t="s">
        <v>56</v>
      </c>
      <c r="L2" s="182" t="s">
        <v>236</v>
      </c>
      <c r="M2" s="182" t="s">
        <v>237</v>
      </c>
      <c r="N2" s="154"/>
    </row>
    <row r="3" spans="1:14" x14ac:dyDescent="0.25">
      <c r="A3" s="283" t="s">
        <v>58</v>
      </c>
      <c r="B3" s="155"/>
      <c r="C3" s="155"/>
      <c r="D3" s="155"/>
      <c r="E3" s="156"/>
      <c r="F3" s="156"/>
      <c r="G3" s="156"/>
      <c r="H3" s="156"/>
      <c r="I3" s="156"/>
      <c r="J3" s="156"/>
      <c r="K3" s="156"/>
      <c r="L3" s="489"/>
      <c r="M3" s="489"/>
      <c r="N3" s="157"/>
    </row>
    <row r="4" spans="1:14" x14ac:dyDescent="0.25">
      <c r="A4" s="257" t="s">
        <v>43</v>
      </c>
      <c r="B4" s="155">
        <v>1700</v>
      </c>
      <c r="C4" s="155">
        <v>1700</v>
      </c>
      <c r="D4" s="155">
        <v>1700</v>
      </c>
      <c r="E4" s="158">
        <v>1700</v>
      </c>
      <c r="F4" s="375">
        <v>1700</v>
      </c>
      <c r="G4" s="375">
        <v>1700</v>
      </c>
      <c r="H4" s="173">
        <v>1700</v>
      </c>
      <c r="I4" s="173">
        <v>1700</v>
      </c>
      <c r="J4" s="173">
        <v>1700</v>
      </c>
      <c r="K4" s="173">
        <v>1700</v>
      </c>
      <c r="L4" s="173">
        <v>1700</v>
      </c>
      <c r="M4" s="173">
        <v>1700</v>
      </c>
      <c r="N4" s="157"/>
    </row>
    <row r="5" spans="1:14" x14ac:dyDescent="0.25">
      <c r="B5" s="155"/>
      <c r="C5" s="159"/>
      <c r="D5" s="155"/>
      <c r="E5" s="156"/>
      <c r="F5" s="156"/>
      <c r="G5" s="156"/>
      <c r="H5" s="156"/>
      <c r="I5" s="156"/>
      <c r="J5" s="156"/>
      <c r="K5" s="156"/>
      <c r="L5" s="489"/>
      <c r="M5" s="489"/>
      <c r="N5" s="157"/>
    </row>
    <row r="6" spans="1:14" s="19" customFormat="1" x14ac:dyDescent="0.25">
      <c r="A6" s="284" t="s">
        <v>228</v>
      </c>
      <c r="B6" s="159">
        <v>103.97</v>
      </c>
      <c r="C6" s="159">
        <v>647.67999999999995</v>
      </c>
      <c r="D6" s="159">
        <v>154.44999999999999</v>
      </c>
      <c r="E6" s="160">
        <v>906.27</v>
      </c>
      <c r="F6" s="374">
        <v>139.80000000000001</v>
      </c>
      <c r="G6" s="374">
        <v>313.64999999999998</v>
      </c>
      <c r="H6" s="178">
        <v>452.04</v>
      </c>
      <c r="I6" s="178">
        <v>452.04</v>
      </c>
      <c r="J6" s="178">
        <v>452.04</v>
      </c>
      <c r="K6" s="178">
        <v>452.04</v>
      </c>
      <c r="L6" s="178">
        <v>452.04</v>
      </c>
      <c r="M6" s="178">
        <v>452.04</v>
      </c>
      <c r="N6" s="162"/>
    </row>
    <row r="7" spans="1:14" s="19" customFormat="1" x14ac:dyDescent="0.25">
      <c r="A7" s="284" t="s">
        <v>59</v>
      </c>
      <c r="B7" s="161"/>
      <c r="C7" s="159">
        <v>259.14999999999998</v>
      </c>
      <c r="D7" s="159">
        <v>259.04000000000002</v>
      </c>
      <c r="E7" s="160">
        <v>304.88</v>
      </c>
      <c r="F7" s="374">
        <v>66.88</v>
      </c>
      <c r="G7" s="374">
        <v>259.25</v>
      </c>
      <c r="H7" s="178">
        <v>258.43</v>
      </c>
      <c r="I7" s="178">
        <v>258.43</v>
      </c>
      <c r="J7" s="178">
        <v>258.43</v>
      </c>
      <c r="K7" s="178">
        <v>258.43</v>
      </c>
      <c r="L7" s="178">
        <v>258.43</v>
      </c>
      <c r="M7" s="178">
        <v>258.43</v>
      </c>
      <c r="N7" s="162"/>
    </row>
    <row r="8" spans="1:14" s="19" customFormat="1" x14ac:dyDescent="0.25">
      <c r="A8" s="284" t="s">
        <v>60</v>
      </c>
      <c r="B8" s="161"/>
      <c r="C8" s="159">
        <v>642.54999999999995</v>
      </c>
      <c r="D8" s="159">
        <v>322.76</v>
      </c>
      <c r="E8" s="160">
        <v>962.31</v>
      </c>
      <c r="F8" s="374">
        <v>643.32000000000005</v>
      </c>
      <c r="G8" s="374">
        <v>177.1</v>
      </c>
      <c r="H8" s="178">
        <v>640.02</v>
      </c>
      <c r="I8" s="178">
        <v>640.02</v>
      </c>
      <c r="J8" s="178">
        <v>640.02</v>
      </c>
      <c r="K8" s="178">
        <v>640.02</v>
      </c>
      <c r="L8" s="178">
        <v>640.02</v>
      </c>
      <c r="M8" s="178">
        <v>640.02</v>
      </c>
      <c r="N8" s="162"/>
    </row>
    <row r="9" spans="1:14" s="19" customFormat="1" x14ac:dyDescent="0.25">
      <c r="A9" s="284" t="s">
        <v>61</v>
      </c>
      <c r="B9" s="159">
        <v>40</v>
      </c>
      <c r="C9" s="161"/>
      <c r="D9" s="161"/>
      <c r="E9" s="163"/>
      <c r="F9" s="163"/>
      <c r="G9" s="163"/>
      <c r="H9" s="174"/>
      <c r="I9" s="174"/>
      <c r="J9" s="174"/>
      <c r="K9" s="174"/>
      <c r="L9" s="184"/>
      <c r="M9" s="184"/>
      <c r="N9" s="162"/>
    </row>
    <row r="10" spans="1:14" s="19" customFormat="1" x14ac:dyDescent="0.25">
      <c r="A10" s="284"/>
      <c r="B10" s="159"/>
      <c r="C10" s="161"/>
      <c r="D10" s="161"/>
      <c r="E10" s="163"/>
      <c r="F10" s="163"/>
      <c r="G10" s="163"/>
      <c r="H10" s="174"/>
      <c r="I10" s="174"/>
      <c r="J10" s="174"/>
      <c r="K10" s="174"/>
      <c r="L10" s="184"/>
      <c r="M10" s="184"/>
      <c r="N10" s="162"/>
    </row>
    <row r="11" spans="1:14" s="19" customFormat="1" x14ac:dyDescent="0.25">
      <c r="A11" s="284" t="s">
        <v>62</v>
      </c>
      <c r="B11" s="159">
        <v>32.409999999999997</v>
      </c>
      <c r="C11" s="159">
        <v>50.62</v>
      </c>
      <c r="D11" s="159">
        <v>13.75</v>
      </c>
      <c r="E11" s="160">
        <v>26.54</v>
      </c>
      <c r="F11" s="160">
        <v>73.349999999999994</v>
      </c>
      <c r="G11" s="163"/>
      <c r="H11" s="174"/>
      <c r="I11" s="174"/>
      <c r="J11" s="174"/>
      <c r="K11" s="174"/>
      <c r="L11" s="184"/>
      <c r="M11" s="184"/>
      <c r="N11" s="162"/>
    </row>
    <row r="12" spans="1:14" x14ac:dyDescent="0.25">
      <c r="B12" s="159"/>
      <c r="C12" s="155"/>
      <c r="D12" s="155"/>
      <c r="E12" s="156"/>
      <c r="F12" s="156"/>
      <c r="G12" s="156"/>
      <c r="H12" s="173"/>
      <c r="I12" s="173"/>
      <c r="J12" s="173"/>
      <c r="K12" s="173"/>
      <c r="L12" s="183"/>
      <c r="M12" s="183"/>
      <c r="N12" s="157"/>
    </row>
    <row r="13" spans="1:14" x14ac:dyDescent="0.25">
      <c r="B13" s="155"/>
      <c r="C13" s="155"/>
      <c r="D13" s="155"/>
      <c r="E13" s="156"/>
      <c r="F13" s="156"/>
      <c r="G13" s="156"/>
      <c r="H13" s="173"/>
      <c r="I13" s="173"/>
      <c r="J13" s="173"/>
      <c r="K13" s="173"/>
      <c r="L13" s="183"/>
      <c r="M13" s="183"/>
      <c r="N13" s="157"/>
    </row>
    <row r="14" spans="1:14" x14ac:dyDescent="0.25">
      <c r="A14" s="285" t="s">
        <v>63</v>
      </c>
      <c r="B14" s="155"/>
      <c r="C14" s="155"/>
      <c r="D14" s="155"/>
      <c r="E14" s="156"/>
      <c r="F14" s="156"/>
      <c r="G14" s="156"/>
      <c r="H14" s="173"/>
      <c r="I14" s="173"/>
      <c r="J14" s="173"/>
      <c r="K14" s="173"/>
      <c r="L14" s="183"/>
      <c r="M14" s="183"/>
      <c r="N14" s="157"/>
    </row>
    <row r="15" spans="1:14" x14ac:dyDescent="0.25">
      <c r="A15" s="286" t="s">
        <v>20</v>
      </c>
      <c r="B15" s="164">
        <v>135.22999999999999</v>
      </c>
      <c r="C15" s="164">
        <v>116.42</v>
      </c>
      <c r="D15" s="164">
        <v>123.93</v>
      </c>
      <c r="E15" s="165">
        <v>118.17</v>
      </c>
      <c r="F15" s="165">
        <v>95.67</v>
      </c>
      <c r="G15" s="165">
        <v>92.59</v>
      </c>
      <c r="H15" s="185">
        <v>130</v>
      </c>
      <c r="I15" s="185">
        <v>130</v>
      </c>
      <c r="J15" s="185">
        <v>130</v>
      </c>
      <c r="K15" s="185">
        <v>130</v>
      </c>
      <c r="L15" s="185">
        <v>130</v>
      </c>
      <c r="M15" s="185">
        <v>130</v>
      </c>
      <c r="N15" s="157"/>
    </row>
    <row r="16" spans="1:14" x14ac:dyDescent="0.25">
      <c r="A16" s="286" t="s">
        <v>64</v>
      </c>
      <c r="B16" s="164"/>
      <c r="C16" s="164">
        <v>79.64</v>
      </c>
      <c r="D16" s="164"/>
      <c r="E16" s="165">
        <v>26.26</v>
      </c>
      <c r="F16" s="167"/>
      <c r="G16" s="165">
        <v>78.87</v>
      </c>
      <c r="H16" s="185"/>
      <c r="I16" s="185">
        <v>50</v>
      </c>
      <c r="J16" s="185"/>
      <c r="K16" s="185">
        <v>50</v>
      </c>
      <c r="L16" s="186"/>
      <c r="M16" s="186">
        <v>50</v>
      </c>
      <c r="N16" s="157"/>
    </row>
    <row r="17" spans="1:14" x14ac:dyDescent="0.25">
      <c r="H17" s="18"/>
      <c r="I17" s="18"/>
      <c r="J17" s="18"/>
      <c r="K17" s="18"/>
      <c r="L17" s="100"/>
      <c r="M17" s="100"/>
    </row>
    <row r="18" spans="1:14" x14ac:dyDescent="0.25">
      <c r="B18" s="164"/>
      <c r="C18" s="164"/>
      <c r="D18" s="164"/>
      <c r="E18" s="165"/>
      <c r="F18" s="167"/>
      <c r="G18" s="167"/>
      <c r="H18" s="167"/>
      <c r="I18" s="167"/>
      <c r="J18" s="167"/>
      <c r="K18" s="167"/>
      <c r="L18" s="488"/>
      <c r="M18" s="488"/>
      <c r="N18" s="157"/>
    </row>
    <row r="19" spans="1:14" x14ac:dyDescent="0.25">
      <c r="B19" s="164"/>
      <c r="C19" s="164"/>
      <c r="D19" s="164"/>
      <c r="E19" s="165"/>
      <c r="F19" s="167"/>
      <c r="G19" s="167"/>
      <c r="H19" s="167"/>
      <c r="I19" s="167"/>
      <c r="J19" s="167"/>
      <c r="K19" s="167"/>
      <c r="L19" s="488"/>
      <c r="M19" s="488"/>
      <c r="N19" s="157"/>
    </row>
    <row r="20" spans="1:14" x14ac:dyDescent="0.25">
      <c r="B20" s="164"/>
      <c r="C20" s="164"/>
      <c r="D20" s="164"/>
      <c r="E20" s="165"/>
      <c r="F20" s="167"/>
      <c r="G20" s="167"/>
      <c r="H20" s="167"/>
      <c r="I20" s="167"/>
      <c r="J20" s="167"/>
      <c r="K20" s="167"/>
      <c r="L20" s="488"/>
      <c r="M20" s="488"/>
      <c r="N20" s="157"/>
    </row>
    <row r="21" spans="1:14" x14ac:dyDescent="0.25">
      <c r="B21" s="164"/>
      <c r="C21" s="164"/>
      <c r="D21" s="164"/>
      <c r="E21" s="165"/>
      <c r="F21" s="167"/>
      <c r="G21" s="167"/>
      <c r="H21" s="167"/>
      <c r="I21" s="167"/>
      <c r="J21" s="167"/>
      <c r="K21" s="167"/>
      <c r="L21" s="488"/>
      <c r="M21" s="488"/>
      <c r="N21" s="157"/>
    </row>
    <row r="22" spans="1:14" x14ac:dyDescent="0.25">
      <c r="A22" s="285" t="s">
        <v>65</v>
      </c>
      <c r="B22" s="164"/>
      <c r="C22" s="164"/>
      <c r="D22" s="164"/>
      <c r="E22" s="165"/>
      <c r="F22" s="167"/>
      <c r="G22" s="167"/>
      <c r="H22" s="167"/>
      <c r="I22" s="167"/>
      <c r="J22" s="167"/>
      <c r="K22" s="167"/>
      <c r="L22" s="488"/>
      <c r="M22" s="488"/>
      <c r="N22" s="157"/>
    </row>
    <row r="23" spans="1:14" s="10" customFormat="1" x14ac:dyDescent="0.25">
      <c r="A23" s="286" t="s">
        <v>44</v>
      </c>
      <c r="B23" s="164"/>
      <c r="C23" s="164"/>
      <c r="D23" s="164"/>
      <c r="E23" s="165">
        <v>103.63</v>
      </c>
      <c r="F23" s="167"/>
      <c r="G23" s="167"/>
      <c r="H23" s="185"/>
      <c r="I23" s="185"/>
      <c r="J23" s="185"/>
      <c r="K23" s="185"/>
      <c r="L23" s="186"/>
      <c r="M23" s="186"/>
      <c r="N23" s="169"/>
    </row>
    <row r="24" spans="1:14" x14ac:dyDescent="0.25">
      <c r="A24" s="257" t="s">
        <v>43</v>
      </c>
      <c r="B24" s="164"/>
      <c r="C24" s="164"/>
      <c r="D24" s="164"/>
      <c r="E24" s="165"/>
      <c r="F24" s="167">
        <v>535.96</v>
      </c>
      <c r="G24" s="167"/>
      <c r="H24" s="185"/>
      <c r="I24" s="185"/>
      <c r="J24" s="185"/>
      <c r="K24" s="185"/>
      <c r="L24" s="186"/>
      <c r="M24" s="186"/>
      <c r="N24" s="157"/>
    </row>
    <row r="25" spans="1:14" x14ac:dyDescent="0.25">
      <c r="A25" s="257" t="s">
        <v>66</v>
      </c>
      <c r="B25" s="164"/>
      <c r="C25" s="164"/>
      <c r="D25" s="164"/>
      <c r="E25" s="165"/>
      <c r="F25" s="167">
        <v>354.89</v>
      </c>
      <c r="G25" s="167"/>
      <c r="H25" s="185"/>
      <c r="I25" s="185"/>
      <c r="J25" s="185"/>
      <c r="K25" s="185"/>
      <c r="L25" s="186"/>
      <c r="M25" s="186"/>
      <c r="N25" s="157"/>
    </row>
    <row r="26" spans="1:14" x14ac:dyDescent="0.25">
      <c r="A26" s="286" t="s">
        <v>67</v>
      </c>
      <c r="B26" s="164"/>
      <c r="C26" s="164"/>
      <c r="D26" s="164"/>
      <c r="E26" s="165">
        <v>195.12</v>
      </c>
      <c r="F26" s="167"/>
      <c r="G26" s="167"/>
      <c r="H26" s="185"/>
      <c r="I26" s="185"/>
      <c r="J26" s="185"/>
      <c r="K26" s="185"/>
      <c r="L26" s="186"/>
      <c r="M26" s="186"/>
      <c r="N26" s="157"/>
    </row>
    <row r="27" spans="1:14" x14ac:dyDescent="0.25">
      <c r="B27" s="164"/>
      <c r="C27" s="164"/>
      <c r="D27" s="164"/>
      <c r="E27" s="165"/>
      <c r="F27" s="167"/>
      <c r="G27" s="167"/>
      <c r="H27" s="167"/>
      <c r="I27" s="167"/>
      <c r="J27" s="167"/>
      <c r="K27" s="167"/>
      <c r="L27" s="488"/>
      <c r="M27" s="488"/>
      <c r="N27" s="157"/>
    </row>
    <row r="28" spans="1:14" x14ac:dyDescent="0.25">
      <c r="B28" s="164"/>
      <c r="C28" s="164"/>
      <c r="D28" s="164"/>
      <c r="E28" s="165"/>
      <c r="F28" s="167"/>
      <c r="G28" s="167"/>
      <c r="H28" s="167"/>
      <c r="I28" s="167"/>
      <c r="J28" s="167"/>
      <c r="K28" s="167"/>
      <c r="L28" s="488"/>
      <c r="M28" s="488"/>
      <c r="N28" s="157"/>
    </row>
    <row r="29" spans="1:14" x14ac:dyDescent="0.25">
      <c r="B29" s="164"/>
      <c r="C29" s="164"/>
      <c r="D29" s="164"/>
      <c r="E29" s="165"/>
      <c r="F29" s="167"/>
      <c r="G29" s="167"/>
      <c r="H29" s="167"/>
      <c r="I29" s="167"/>
      <c r="J29" s="167"/>
      <c r="K29" s="167"/>
      <c r="L29" s="488"/>
      <c r="M29" s="488"/>
      <c r="N29" s="157"/>
    </row>
    <row r="30" spans="1:14" x14ac:dyDescent="0.25">
      <c r="B30" s="164"/>
      <c r="C30" s="164"/>
      <c r="D30" s="164"/>
      <c r="E30" s="165"/>
      <c r="F30" s="167"/>
      <c r="G30" s="167"/>
      <c r="H30" s="167"/>
      <c r="I30" s="167"/>
      <c r="J30" s="167"/>
      <c r="K30" s="167"/>
      <c r="L30" s="488"/>
      <c r="M30" s="488"/>
      <c r="N30" s="157"/>
    </row>
    <row r="31" spans="1:14" x14ac:dyDescent="0.25">
      <c r="A31" s="285" t="s">
        <v>68</v>
      </c>
      <c r="B31" s="164"/>
      <c r="C31" s="164"/>
      <c r="D31" s="164"/>
      <c r="E31" s="165"/>
      <c r="F31" s="167"/>
      <c r="G31" s="167"/>
      <c r="H31" s="167"/>
      <c r="I31" s="167"/>
      <c r="J31" s="167"/>
      <c r="K31" s="167"/>
      <c r="L31" s="488"/>
      <c r="M31" s="488"/>
      <c r="N31" s="157"/>
    </row>
    <row r="32" spans="1:14" x14ac:dyDescent="0.25">
      <c r="A32" s="286" t="s">
        <v>43</v>
      </c>
      <c r="B32" s="164">
        <v>126.51</v>
      </c>
      <c r="C32" s="164">
        <v>112.43</v>
      </c>
      <c r="D32" s="164"/>
      <c r="E32" s="165">
        <v>154.26</v>
      </c>
      <c r="F32" s="167"/>
      <c r="G32" s="167"/>
      <c r="H32" s="185">
        <v>160</v>
      </c>
      <c r="I32" s="185"/>
      <c r="J32" s="185"/>
      <c r="K32" s="185"/>
      <c r="L32" s="185">
        <v>160</v>
      </c>
      <c r="M32" s="186"/>
      <c r="N32" s="157"/>
    </row>
    <row r="33" spans="1:14" x14ac:dyDescent="0.25">
      <c r="A33" s="286" t="s">
        <v>69</v>
      </c>
      <c r="B33" s="164">
        <v>52.79</v>
      </c>
      <c r="C33" s="164">
        <v>67.33</v>
      </c>
      <c r="D33" s="164"/>
      <c r="E33" s="165">
        <v>82.43</v>
      </c>
      <c r="F33" s="167"/>
      <c r="G33" s="167"/>
      <c r="H33" s="165">
        <v>66.77</v>
      </c>
      <c r="I33" s="185"/>
      <c r="J33" s="185"/>
      <c r="K33" s="185"/>
      <c r="L33" s="185">
        <v>85</v>
      </c>
      <c r="M33" s="186"/>
      <c r="N33" s="157"/>
    </row>
    <row r="34" spans="1:14" x14ac:dyDescent="0.25">
      <c r="A34" s="257" t="s">
        <v>70</v>
      </c>
      <c r="B34" s="164"/>
      <c r="C34" s="164"/>
      <c r="D34" s="164"/>
      <c r="E34" s="167">
        <v>487.61</v>
      </c>
      <c r="F34" s="158">
        <v>294.11</v>
      </c>
      <c r="G34" s="167"/>
      <c r="H34" s="185"/>
      <c r="I34" s="185"/>
      <c r="J34" s="185"/>
      <c r="K34" s="185"/>
      <c r="L34" s="185"/>
      <c r="M34" s="186"/>
      <c r="N34" s="157"/>
    </row>
    <row r="35" spans="1:14" x14ac:dyDescent="0.25">
      <c r="A35" s="287" t="s">
        <v>71</v>
      </c>
      <c r="B35" s="164"/>
      <c r="C35" s="164"/>
      <c r="D35" s="164"/>
      <c r="E35" s="158">
        <v>294.8</v>
      </c>
      <c r="F35" s="167"/>
      <c r="G35" s="167"/>
      <c r="H35" s="185">
        <v>200</v>
      </c>
      <c r="I35" s="185"/>
      <c r="J35" s="185"/>
      <c r="K35" s="185"/>
      <c r="L35" s="185">
        <v>200</v>
      </c>
      <c r="M35" s="186"/>
      <c r="N35" s="157"/>
    </row>
    <row r="36" spans="1:14" x14ac:dyDescent="0.25">
      <c r="A36" s="257" t="s">
        <v>72</v>
      </c>
      <c r="B36" s="164"/>
      <c r="C36" s="164"/>
      <c r="D36" s="164"/>
      <c r="E36" s="167">
        <v>106.83</v>
      </c>
      <c r="F36" s="167"/>
      <c r="G36" s="167"/>
      <c r="H36" s="158">
        <v>117.04</v>
      </c>
      <c r="I36" s="185"/>
      <c r="J36" s="185"/>
      <c r="K36" s="185"/>
      <c r="L36" s="185">
        <v>110</v>
      </c>
      <c r="M36" s="186"/>
      <c r="N36" s="157"/>
    </row>
    <row r="37" spans="1:14" x14ac:dyDescent="0.25">
      <c r="A37" s="287" t="s">
        <v>72</v>
      </c>
      <c r="B37" s="164"/>
      <c r="C37" s="168">
        <v>524.84</v>
      </c>
      <c r="D37" s="164"/>
      <c r="E37" s="165"/>
      <c r="F37" s="167"/>
      <c r="G37" s="167"/>
      <c r="H37" s="185">
        <v>275.02</v>
      </c>
      <c r="I37" s="185"/>
      <c r="J37" s="185"/>
      <c r="K37" s="185"/>
      <c r="L37" s="186"/>
      <c r="M37" s="186"/>
      <c r="N37" s="157"/>
    </row>
    <row r="38" spans="1:14" x14ac:dyDescent="0.25">
      <c r="B38" s="164"/>
      <c r="C38" s="164"/>
      <c r="D38" s="164"/>
      <c r="E38" s="165"/>
      <c r="F38" s="167"/>
      <c r="G38" s="167"/>
      <c r="H38" s="185"/>
      <c r="I38" s="185"/>
      <c r="J38" s="185"/>
      <c r="K38" s="185"/>
      <c r="L38" s="186"/>
      <c r="M38" s="186"/>
      <c r="N38" s="157"/>
    </row>
    <row r="39" spans="1:14" x14ac:dyDescent="0.25">
      <c r="A39" s="376" t="s">
        <v>73</v>
      </c>
      <c r="B39" s="164"/>
      <c r="C39" s="164"/>
      <c r="D39" s="164"/>
      <c r="E39" s="165"/>
      <c r="F39" s="167"/>
      <c r="G39" s="167"/>
      <c r="H39" s="185"/>
      <c r="I39" s="185"/>
      <c r="J39" s="185"/>
      <c r="K39" s="185"/>
      <c r="L39" s="186"/>
      <c r="M39" s="186"/>
      <c r="N39" s="157"/>
    </row>
    <row r="40" spans="1:14" x14ac:dyDescent="0.25">
      <c r="A40" s="286" t="s">
        <v>6</v>
      </c>
      <c r="B40" s="164">
        <v>223.3</v>
      </c>
      <c r="C40" s="164">
        <v>221.86</v>
      </c>
      <c r="D40" s="164">
        <v>221.86</v>
      </c>
      <c r="E40" s="165">
        <v>221.86</v>
      </c>
      <c r="F40" s="165">
        <v>221.86</v>
      </c>
      <c r="G40" s="165">
        <v>221.86</v>
      </c>
      <c r="H40" s="165">
        <v>221.86</v>
      </c>
      <c r="I40" s="185">
        <v>221.86</v>
      </c>
      <c r="J40" s="185">
        <v>221.86</v>
      </c>
      <c r="K40" s="185">
        <v>221.86</v>
      </c>
      <c r="L40" s="185">
        <v>221.86</v>
      </c>
      <c r="M40" s="185">
        <v>221.86</v>
      </c>
      <c r="N40" s="157"/>
    </row>
    <row r="41" spans="1:14" x14ac:dyDescent="0.25">
      <c r="A41" s="286" t="s">
        <v>6</v>
      </c>
      <c r="B41" s="164">
        <v>42.85</v>
      </c>
      <c r="C41" s="164"/>
      <c r="D41" s="164"/>
      <c r="E41" s="165">
        <v>42.55</v>
      </c>
      <c r="F41" s="165"/>
      <c r="G41" s="165">
        <v>6</v>
      </c>
      <c r="H41" s="165">
        <v>42.55</v>
      </c>
      <c r="I41" s="185"/>
      <c r="J41" s="185"/>
      <c r="K41" s="185">
        <v>42.55</v>
      </c>
      <c r="L41" s="186"/>
      <c r="M41" s="186"/>
      <c r="N41" s="157"/>
    </row>
    <row r="42" spans="1:14" x14ac:dyDescent="0.25">
      <c r="A42" s="286" t="s">
        <v>6</v>
      </c>
      <c r="B42" s="164">
        <v>124.68</v>
      </c>
      <c r="C42" s="164">
        <v>122.62</v>
      </c>
      <c r="D42" s="164">
        <v>122.62</v>
      </c>
      <c r="E42" s="165">
        <v>110.47</v>
      </c>
      <c r="F42" s="165">
        <v>109.01</v>
      </c>
      <c r="G42" s="165">
        <v>109.01</v>
      </c>
      <c r="H42" s="165">
        <v>109.01</v>
      </c>
      <c r="I42" s="185">
        <v>120</v>
      </c>
      <c r="J42" s="185">
        <v>120</v>
      </c>
      <c r="K42" s="185">
        <v>120</v>
      </c>
      <c r="L42" s="185">
        <v>120</v>
      </c>
      <c r="M42" s="185">
        <v>120</v>
      </c>
      <c r="N42" s="157"/>
    </row>
    <row r="43" spans="1:14" x14ac:dyDescent="0.25">
      <c r="A43" s="286" t="s">
        <v>74</v>
      </c>
      <c r="B43" s="164">
        <v>52.7</v>
      </c>
      <c r="C43" s="164">
        <v>52.7</v>
      </c>
      <c r="D43" s="164">
        <v>52.7</v>
      </c>
      <c r="E43" s="165">
        <v>52.7</v>
      </c>
      <c r="F43" s="165">
        <v>52.7</v>
      </c>
      <c r="G43" s="165">
        <v>52.7</v>
      </c>
      <c r="H43" s="165">
        <v>52.7</v>
      </c>
      <c r="I43" s="185">
        <v>52.7</v>
      </c>
      <c r="J43" s="185">
        <v>52.7</v>
      </c>
      <c r="K43" s="185">
        <v>52.7</v>
      </c>
      <c r="L43" s="185">
        <v>52.7</v>
      </c>
      <c r="M43" s="185">
        <v>52.7</v>
      </c>
      <c r="N43" s="157"/>
    </row>
    <row r="44" spans="1:14" x14ac:dyDescent="0.25">
      <c r="A44" s="286" t="s">
        <v>75</v>
      </c>
      <c r="B44" s="164">
        <v>158.16999999999999</v>
      </c>
      <c r="C44" s="164"/>
      <c r="D44" s="164"/>
      <c r="E44" s="165">
        <v>157.32</v>
      </c>
      <c r="F44" s="167"/>
      <c r="G44" s="167"/>
      <c r="H44" s="165">
        <v>96.84</v>
      </c>
      <c r="I44" s="185"/>
      <c r="J44" s="185"/>
      <c r="K44" s="185">
        <v>160</v>
      </c>
      <c r="L44" s="186"/>
      <c r="M44" s="186"/>
      <c r="N44" s="157"/>
    </row>
    <row r="45" spans="1:14" s="10" customFormat="1" x14ac:dyDescent="0.25">
      <c r="A45" s="286" t="s">
        <v>389</v>
      </c>
      <c r="B45" s="164">
        <v>116.28</v>
      </c>
      <c r="C45" s="164"/>
      <c r="D45" s="164"/>
      <c r="E45" s="165"/>
      <c r="F45" s="167"/>
      <c r="G45" s="167"/>
      <c r="H45" s="185"/>
      <c r="I45" s="185"/>
      <c r="J45" s="185"/>
      <c r="K45" s="185"/>
      <c r="L45" s="186"/>
      <c r="M45" s="186"/>
      <c r="N45" s="169"/>
    </row>
    <row r="46" spans="1:14" s="10" customFormat="1" x14ac:dyDescent="0.25">
      <c r="A46" s="286" t="s">
        <v>78</v>
      </c>
      <c r="B46" s="164"/>
      <c r="C46" s="164"/>
      <c r="D46" s="164"/>
      <c r="E46" s="165">
        <v>179.3</v>
      </c>
      <c r="F46" s="167"/>
      <c r="G46" s="364">
        <v>130.24</v>
      </c>
      <c r="H46" s="185"/>
      <c r="I46" s="185"/>
      <c r="J46" s="185"/>
      <c r="K46" s="185">
        <v>180</v>
      </c>
      <c r="L46" s="186"/>
      <c r="M46" s="186"/>
      <c r="N46" s="169"/>
    </row>
    <row r="47" spans="1:14" x14ac:dyDescent="0.25">
      <c r="H47" s="18"/>
      <c r="I47" s="18"/>
      <c r="J47" s="18"/>
      <c r="K47" s="18"/>
      <c r="L47" s="100"/>
      <c r="M47" s="100"/>
    </row>
    <row r="48" spans="1:14" x14ac:dyDescent="0.25">
      <c r="A48" s="286" t="s">
        <v>76</v>
      </c>
      <c r="B48" s="164">
        <v>116.28</v>
      </c>
      <c r="C48" s="164"/>
      <c r="D48" s="164"/>
      <c r="E48" s="165"/>
      <c r="F48" s="167"/>
      <c r="G48" s="167"/>
      <c r="H48" s="185"/>
      <c r="I48" s="185"/>
      <c r="J48" s="185"/>
      <c r="K48" s="185"/>
      <c r="L48" s="186"/>
      <c r="M48" s="186"/>
      <c r="N48" s="157"/>
    </row>
    <row r="49" spans="1:29" x14ac:dyDescent="0.25">
      <c r="A49" s="286" t="s">
        <v>321</v>
      </c>
      <c r="B49" s="164"/>
      <c r="C49" s="164"/>
      <c r="D49" s="164"/>
      <c r="E49" s="165"/>
      <c r="F49" s="167"/>
      <c r="G49" s="165">
        <v>244.97</v>
      </c>
      <c r="H49" s="185"/>
      <c r="I49" s="185"/>
      <c r="J49" s="185"/>
      <c r="K49" s="185"/>
      <c r="L49" s="186"/>
      <c r="M49" s="186"/>
      <c r="N49" s="157"/>
    </row>
    <row r="50" spans="1:29" x14ac:dyDescent="0.25">
      <c r="A50" s="257" t="s">
        <v>77</v>
      </c>
      <c r="B50" s="164"/>
      <c r="C50" s="164"/>
      <c r="D50" s="164"/>
      <c r="E50" s="165"/>
      <c r="F50" s="167"/>
      <c r="G50" s="167"/>
      <c r="H50" s="185"/>
      <c r="I50" s="185"/>
      <c r="J50" s="185"/>
      <c r="K50" s="185"/>
      <c r="L50" s="186"/>
      <c r="M50" s="186"/>
      <c r="N50" s="157"/>
    </row>
    <row r="51" spans="1:29" x14ac:dyDescent="0.25">
      <c r="H51" s="18"/>
      <c r="I51" s="18"/>
      <c r="J51" s="18"/>
      <c r="K51" s="18"/>
      <c r="L51" s="100"/>
      <c r="M51" s="100"/>
    </row>
    <row r="52" spans="1:29" x14ac:dyDescent="0.25">
      <c r="H52" s="18"/>
      <c r="I52" s="18"/>
      <c r="J52" s="18"/>
      <c r="K52" s="18"/>
      <c r="L52" s="100"/>
      <c r="M52" s="100"/>
    </row>
    <row r="53" spans="1:29" s="10" customFormat="1" x14ac:dyDescent="0.25">
      <c r="A53" s="286" t="s">
        <v>79</v>
      </c>
      <c r="B53" s="164">
        <v>325</v>
      </c>
      <c r="C53" s="164">
        <v>115</v>
      </c>
      <c r="D53" s="164">
        <v>325</v>
      </c>
      <c r="E53" s="165">
        <v>325</v>
      </c>
      <c r="F53" s="165">
        <v>325</v>
      </c>
      <c r="G53" s="165">
        <v>325</v>
      </c>
      <c r="H53" s="185">
        <v>0</v>
      </c>
      <c r="I53" s="185">
        <v>325</v>
      </c>
      <c r="J53" s="185">
        <v>325</v>
      </c>
      <c r="K53" s="185">
        <v>325</v>
      </c>
      <c r="L53" s="185">
        <v>325</v>
      </c>
      <c r="M53" s="185">
        <v>325</v>
      </c>
      <c r="N53" s="169"/>
    </row>
    <row r="54" spans="1:29" s="10" customFormat="1" x14ac:dyDescent="0.25">
      <c r="A54" s="286" t="s">
        <v>80</v>
      </c>
      <c r="B54" s="164">
        <v>441</v>
      </c>
      <c r="C54" s="164">
        <v>271</v>
      </c>
      <c r="D54" s="164">
        <v>321</v>
      </c>
      <c r="E54" s="165">
        <v>284</v>
      </c>
      <c r="F54" s="165">
        <v>284</v>
      </c>
      <c r="G54" s="165">
        <v>321</v>
      </c>
      <c r="H54" s="185">
        <v>0</v>
      </c>
      <c r="I54" s="185">
        <v>284</v>
      </c>
      <c r="J54" s="185">
        <v>284</v>
      </c>
      <c r="K54" s="185">
        <v>284</v>
      </c>
      <c r="L54" s="185">
        <v>284</v>
      </c>
      <c r="M54" s="185">
        <v>284</v>
      </c>
      <c r="N54" s="169"/>
      <c r="P54" s="334"/>
      <c r="Q54" s="334"/>
      <c r="R54" s="334"/>
      <c r="S54" s="334"/>
      <c r="T54" s="334"/>
      <c r="U54" s="334"/>
      <c r="V54" s="334"/>
      <c r="W54" s="334"/>
      <c r="X54" s="334"/>
      <c r="Y54" s="334"/>
      <c r="Z54" s="334"/>
      <c r="AA54" s="334"/>
      <c r="AB54" s="334"/>
      <c r="AC54" s="334"/>
    </row>
    <row r="55" spans="1:29" x14ac:dyDescent="0.25">
      <c r="A55" s="286" t="s">
        <v>82</v>
      </c>
      <c r="B55" s="164"/>
      <c r="C55" s="164"/>
      <c r="D55" s="164"/>
      <c r="E55" s="165">
        <v>44.27</v>
      </c>
      <c r="F55" s="165">
        <v>42.05</v>
      </c>
      <c r="G55" s="165">
        <v>42.85</v>
      </c>
      <c r="H55" s="185">
        <v>50</v>
      </c>
      <c r="I55" s="185">
        <v>50</v>
      </c>
      <c r="J55" s="185">
        <v>50</v>
      </c>
      <c r="K55" s="185">
        <v>50</v>
      </c>
      <c r="L55" s="185">
        <v>50</v>
      </c>
      <c r="M55" s="185">
        <v>50</v>
      </c>
      <c r="N55" s="157"/>
    </row>
    <row r="56" spans="1:29" s="10" customFormat="1" x14ac:dyDescent="0.25">
      <c r="A56" s="286" t="s">
        <v>83</v>
      </c>
      <c r="B56" s="164">
        <v>82.68</v>
      </c>
      <c r="C56" s="164">
        <v>85.63</v>
      </c>
      <c r="D56" s="164">
        <v>84.41</v>
      </c>
      <c r="E56" s="165">
        <v>88.48</v>
      </c>
      <c r="F56" s="364">
        <v>88.27</v>
      </c>
      <c r="G56" s="364">
        <v>88.26</v>
      </c>
      <c r="H56" s="185">
        <v>90</v>
      </c>
      <c r="I56" s="185">
        <v>90</v>
      </c>
      <c r="J56" s="185">
        <v>90</v>
      </c>
      <c r="K56" s="185">
        <v>90</v>
      </c>
      <c r="L56" s="185">
        <v>90</v>
      </c>
      <c r="M56" s="185">
        <v>90</v>
      </c>
      <c r="N56" s="169"/>
    </row>
    <row r="57" spans="1:29" x14ac:dyDescent="0.25">
      <c r="A57" s="287" t="s">
        <v>81</v>
      </c>
      <c r="B57" s="168">
        <v>162.58000000000001</v>
      </c>
      <c r="C57" s="168">
        <v>162.58000000000001</v>
      </c>
      <c r="D57" s="168">
        <v>162.58000000000001</v>
      </c>
      <c r="E57" s="158">
        <v>162.58000000000001</v>
      </c>
      <c r="F57" s="158">
        <v>162.58000000000001</v>
      </c>
      <c r="G57" s="158">
        <v>162.58000000000001</v>
      </c>
      <c r="H57" s="185">
        <v>162.58000000000001</v>
      </c>
      <c r="I57" s="185">
        <v>162.58000000000001</v>
      </c>
      <c r="J57" s="185">
        <v>162.58000000000001</v>
      </c>
      <c r="K57" s="185">
        <v>162.58000000000001</v>
      </c>
      <c r="L57" s="185">
        <v>162.58000000000001</v>
      </c>
      <c r="M57" s="185">
        <v>162.58000000000001</v>
      </c>
      <c r="N57" s="157"/>
    </row>
    <row r="58" spans="1:29" s="15" customFormat="1" x14ac:dyDescent="0.25">
      <c r="A58" s="287" t="s">
        <v>84</v>
      </c>
      <c r="B58" s="168">
        <v>189.39</v>
      </c>
      <c r="C58" s="168">
        <v>39.25</v>
      </c>
      <c r="D58" s="168">
        <v>60</v>
      </c>
      <c r="E58" s="158">
        <v>153.52000000000001</v>
      </c>
      <c r="F58" s="167">
        <v>0</v>
      </c>
      <c r="G58" s="158">
        <v>140</v>
      </c>
      <c r="H58" s="185">
        <v>100</v>
      </c>
      <c r="I58" s="185">
        <v>100</v>
      </c>
      <c r="J58" s="185">
        <v>100</v>
      </c>
      <c r="K58" s="185">
        <v>100</v>
      </c>
      <c r="L58" s="185">
        <v>100</v>
      </c>
      <c r="M58" s="185">
        <v>100</v>
      </c>
      <c r="N58" s="170"/>
    </row>
    <row r="59" spans="1:29" x14ac:dyDescent="0.25">
      <c r="A59" s="287" t="s">
        <v>85</v>
      </c>
      <c r="B59" s="168">
        <v>130.37</v>
      </c>
      <c r="C59" s="168">
        <v>44.52</v>
      </c>
      <c r="D59" s="168">
        <v>183.68</v>
      </c>
      <c r="E59" s="158">
        <v>67.849999999999994</v>
      </c>
      <c r="F59" s="158">
        <v>36.770000000000003</v>
      </c>
      <c r="G59" s="167"/>
      <c r="H59" s="185"/>
      <c r="I59" s="185"/>
      <c r="J59" s="185"/>
      <c r="K59" s="185"/>
      <c r="L59" s="186"/>
      <c r="M59" s="186"/>
      <c r="N59" s="157"/>
    </row>
    <row r="60" spans="1:29" x14ac:dyDescent="0.25">
      <c r="A60" s="287" t="s">
        <v>245</v>
      </c>
      <c r="B60" s="168">
        <v>27.13</v>
      </c>
      <c r="C60" s="155"/>
      <c r="D60" s="168">
        <v>68.22</v>
      </c>
      <c r="E60" s="158"/>
      <c r="F60" s="158">
        <v>20.51</v>
      </c>
      <c r="G60" s="167"/>
      <c r="H60" s="185"/>
      <c r="I60" s="185"/>
      <c r="J60" s="185"/>
      <c r="K60" s="185"/>
      <c r="L60" s="186"/>
      <c r="M60" s="186"/>
      <c r="N60" s="157"/>
    </row>
    <row r="61" spans="1:29" x14ac:dyDescent="0.25">
      <c r="A61" s="287" t="s">
        <v>86</v>
      </c>
      <c r="B61" s="168">
        <v>1</v>
      </c>
      <c r="C61" s="168">
        <v>0.8</v>
      </c>
      <c r="D61" s="155"/>
      <c r="E61" s="158">
        <v>52.5</v>
      </c>
      <c r="F61" s="158">
        <v>1.34</v>
      </c>
      <c r="G61" s="158">
        <v>9.08</v>
      </c>
      <c r="H61" s="165">
        <v>0.7</v>
      </c>
      <c r="I61" s="185"/>
      <c r="J61" s="185"/>
      <c r="K61" s="185"/>
      <c r="L61" s="186"/>
      <c r="M61" s="186"/>
      <c r="N61" s="157"/>
    </row>
    <row r="62" spans="1:29" x14ac:dyDescent="0.25">
      <c r="A62" s="287" t="s">
        <v>87</v>
      </c>
      <c r="B62" s="168">
        <v>42.57</v>
      </c>
      <c r="C62" s="155"/>
      <c r="D62" s="155"/>
      <c r="E62" s="156"/>
      <c r="F62" s="167"/>
      <c r="G62" s="167"/>
      <c r="H62" s="185"/>
      <c r="I62" s="185"/>
      <c r="J62" s="185"/>
      <c r="K62" s="185"/>
      <c r="L62" s="186"/>
      <c r="M62" s="186"/>
      <c r="N62" s="157"/>
    </row>
    <row r="63" spans="1:29" x14ac:dyDescent="0.25">
      <c r="A63" s="287" t="s">
        <v>88</v>
      </c>
      <c r="B63" s="155"/>
      <c r="C63" s="158">
        <v>4586.82</v>
      </c>
      <c r="D63" s="155"/>
      <c r="E63" s="156"/>
      <c r="F63" s="167"/>
      <c r="G63" s="167"/>
      <c r="H63" s="185"/>
      <c r="I63" s="185"/>
      <c r="J63" s="185"/>
      <c r="K63" s="185"/>
      <c r="L63" s="186"/>
      <c r="M63" s="186"/>
      <c r="N63" s="157"/>
    </row>
    <row r="64" spans="1:29" x14ac:dyDescent="0.25">
      <c r="A64" s="288">
        <v>303</v>
      </c>
      <c r="B64" s="155"/>
      <c r="C64" s="155"/>
      <c r="D64" s="155"/>
      <c r="E64" s="158">
        <v>1060.3499999999999</v>
      </c>
      <c r="F64" s="167"/>
      <c r="G64" s="167"/>
      <c r="H64" s="185">
        <v>1712.52</v>
      </c>
      <c r="I64" s="185"/>
      <c r="J64" s="185"/>
      <c r="K64" s="185">
        <f>[2]INGRESOS!$U$21</f>
        <v>977.21</v>
      </c>
      <c r="L64" s="186"/>
      <c r="M64" s="186"/>
      <c r="N64" s="157"/>
    </row>
    <row r="65" spans="1:14" x14ac:dyDescent="0.25">
      <c r="A65" s="287" t="s">
        <v>89</v>
      </c>
      <c r="B65" s="155"/>
      <c r="C65" s="155"/>
      <c r="D65" s="155"/>
      <c r="E65" s="158">
        <v>342</v>
      </c>
      <c r="F65" s="167"/>
      <c r="G65" s="167"/>
      <c r="H65" s="185"/>
      <c r="I65" s="185"/>
      <c r="J65" s="185"/>
      <c r="K65" s="185"/>
      <c r="L65" s="186"/>
      <c r="M65" s="186"/>
      <c r="N65" s="157"/>
    </row>
    <row r="66" spans="1:14" x14ac:dyDescent="0.25">
      <c r="A66" s="289" t="s">
        <v>233</v>
      </c>
      <c r="B66" s="155"/>
      <c r="C66" s="155"/>
      <c r="D66" s="155"/>
      <c r="E66" s="158"/>
      <c r="F66" s="167"/>
      <c r="G66" s="167">
        <v>0</v>
      </c>
      <c r="H66" s="185"/>
      <c r="I66" s="185"/>
      <c r="J66" s="185"/>
      <c r="K66" s="185"/>
      <c r="L66" s="186"/>
      <c r="M66" s="186"/>
      <c r="N66" s="157"/>
    </row>
    <row r="67" spans="1:14" x14ac:dyDescent="0.25">
      <c r="B67" s="155"/>
      <c r="C67" s="155"/>
      <c r="D67" s="155"/>
      <c r="E67" s="156"/>
      <c r="F67" s="167"/>
      <c r="G67" s="167"/>
      <c r="H67" s="185"/>
      <c r="I67" s="185"/>
      <c r="J67" s="185"/>
      <c r="K67" s="185"/>
      <c r="L67" s="186"/>
      <c r="M67" s="186"/>
      <c r="N67" s="157"/>
    </row>
    <row r="68" spans="1:14" x14ac:dyDescent="0.25">
      <c r="H68" s="18"/>
      <c r="I68" s="18"/>
      <c r="J68" s="18"/>
      <c r="K68" s="18"/>
      <c r="L68" s="100"/>
      <c r="M68" s="100"/>
    </row>
    <row r="69" spans="1:14" x14ac:dyDescent="0.25">
      <c r="B69" s="155"/>
      <c r="C69" s="155"/>
      <c r="D69" s="155"/>
      <c r="E69" s="156"/>
      <c r="F69" s="167"/>
      <c r="G69" s="167"/>
      <c r="H69" s="185"/>
      <c r="I69" s="185"/>
      <c r="J69" s="185"/>
      <c r="K69" s="185"/>
      <c r="L69" s="186"/>
      <c r="M69" s="186"/>
      <c r="N69" s="157"/>
    </row>
    <row r="70" spans="1:14" x14ac:dyDescent="0.25">
      <c r="B70" s="155"/>
      <c r="C70" s="155"/>
      <c r="D70" s="155"/>
      <c r="E70" s="156"/>
      <c r="F70" s="167"/>
      <c r="G70" s="167"/>
      <c r="H70" s="185"/>
      <c r="I70" s="185"/>
      <c r="J70" s="185"/>
      <c r="K70" s="185"/>
      <c r="L70" s="186"/>
      <c r="M70" s="186"/>
      <c r="N70" s="157"/>
    </row>
    <row r="71" spans="1:14" x14ac:dyDescent="0.25">
      <c r="A71" s="285" t="s">
        <v>91</v>
      </c>
      <c r="B71" s="155"/>
      <c r="C71" s="155"/>
      <c r="D71" s="155"/>
      <c r="E71" s="156"/>
      <c r="F71" s="167"/>
      <c r="G71" s="167"/>
      <c r="H71" s="185"/>
      <c r="I71" s="185"/>
      <c r="J71" s="185"/>
      <c r="K71" s="185"/>
      <c r="L71" s="186"/>
      <c r="M71" s="186"/>
      <c r="N71" s="157"/>
    </row>
    <row r="72" spans="1:14" x14ac:dyDescent="0.25">
      <c r="A72" s="257" t="s">
        <v>92</v>
      </c>
      <c r="B72" s="155">
        <v>1210</v>
      </c>
      <c r="C72" s="155"/>
      <c r="D72" s="155"/>
      <c r="E72" s="156"/>
      <c r="F72" s="167"/>
      <c r="G72" s="167"/>
      <c r="H72" s="185"/>
      <c r="I72" s="185"/>
      <c r="J72" s="185"/>
      <c r="K72" s="185"/>
      <c r="L72" s="186"/>
      <c r="M72" s="186"/>
      <c r="N72" s="157"/>
    </row>
    <row r="73" spans="1:14" x14ac:dyDescent="0.25">
      <c r="A73" s="257" t="s">
        <v>93</v>
      </c>
      <c r="B73" s="155">
        <v>37.5</v>
      </c>
      <c r="C73" s="155"/>
      <c r="D73" s="155">
        <v>5.88</v>
      </c>
      <c r="E73" s="156">
        <v>1.91</v>
      </c>
      <c r="F73" s="167">
        <v>10.210000000000001</v>
      </c>
      <c r="G73" s="167">
        <v>9.27</v>
      </c>
      <c r="H73" s="167">
        <v>1.42</v>
      </c>
      <c r="I73" s="185"/>
      <c r="J73" s="185"/>
      <c r="K73" s="185"/>
      <c r="L73" s="186"/>
      <c r="M73" s="186"/>
      <c r="N73" s="157"/>
    </row>
    <row r="74" spans="1:14" x14ac:dyDescent="0.25">
      <c r="A74" s="257" t="s">
        <v>21</v>
      </c>
      <c r="B74" s="164"/>
      <c r="C74" s="166">
        <v>89.38</v>
      </c>
      <c r="D74" s="164"/>
      <c r="E74" s="167">
        <v>90.73</v>
      </c>
      <c r="F74" s="167"/>
      <c r="G74" s="167">
        <v>90.73</v>
      </c>
      <c r="H74" s="185"/>
      <c r="I74" s="185">
        <v>100</v>
      </c>
      <c r="J74" s="185"/>
      <c r="K74" s="185">
        <v>100</v>
      </c>
      <c r="L74" s="186"/>
      <c r="M74" s="186">
        <v>100</v>
      </c>
      <c r="N74" s="157"/>
    </row>
    <row r="75" spans="1:14" x14ac:dyDescent="0.25">
      <c r="A75" s="257" t="s">
        <v>229</v>
      </c>
      <c r="B75" s="155"/>
      <c r="C75" s="155">
        <v>55.22</v>
      </c>
      <c r="D75" s="155"/>
      <c r="E75" s="156">
        <v>136.63</v>
      </c>
      <c r="F75" s="167">
        <v>161.69</v>
      </c>
      <c r="G75" s="167">
        <v>24.64</v>
      </c>
      <c r="H75" s="185">
        <v>1.2</v>
      </c>
      <c r="I75" s="185"/>
      <c r="J75" s="185"/>
      <c r="K75" s="185"/>
      <c r="L75" s="186"/>
      <c r="M75" s="186"/>
      <c r="N75" s="157"/>
    </row>
    <row r="76" spans="1:14" x14ac:dyDescent="0.25">
      <c r="A76" s="257" t="s">
        <v>94</v>
      </c>
      <c r="B76" s="155"/>
      <c r="C76" s="155"/>
      <c r="D76" s="155">
        <v>61.67</v>
      </c>
      <c r="E76" s="156">
        <v>130.24</v>
      </c>
      <c r="F76" s="167">
        <v>1.26</v>
      </c>
      <c r="G76" s="167">
        <v>76.83</v>
      </c>
      <c r="H76" s="185"/>
      <c r="I76" s="185"/>
      <c r="J76" s="185"/>
      <c r="K76" s="185"/>
      <c r="L76" s="186"/>
      <c r="M76" s="186"/>
      <c r="N76" s="157"/>
    </row>
    <row r="77" spans="1:14" x14ac:dyDescent="0.25">
      <c r="A77" s="257" t="s">
        <v>304</v>
      </c>
      <c r="B77" s="155"/>
      <c r="C77" s="155"/>
      <c r="D77" s="155">
        <v>60</v>
      </c>
      <c r="E77" s="156"/>
      <c r="F77" s="167">
        <v>87.2</v>
      </c>
      <c r="G77" s="167">
        <v>58.15</v>
      </c>
      <c r="H77" s="167">
        <v>100</v>
      </c>
      <c r="I77" s="185"/>
      <c r="J77" s="185"/>
      <c r="K77" s="185"/>
      <c r="L77" s="186"/>
      <c r="M77" s="186"/>
      <c r="N77" s="157"/>
    </row>
    <row r="78" spans="1:14" x14ac:dyDescent="0.25">
      <c r="A78" s="257" t="s">
        <v>95</v>
      </c>
      <c r="B78" s="155"/>
      <c r="C78" s="155"/>
      <c r="D78" s="155"/>
      <c r="E78" s="156">
        <v>14.28</v>
      </c>
      <c r="F78" s="167"/>
      <c r="G78" s="167"/>
      <c r="H78" s="185"/>
      <c r="I78" s="185"/>
      <c r="J78" s="185"/>
      <c r="K78" s="185"/>
      <c r="L78" s="186"/>
      <c r="M78" s="186"/>
      <c r="N78" s="157"/>
    </row>
    <row r="79" spans="1:14" x14ac:dyDescent="0.25">
      <c r="A79" s="257" t="s">
        <v>88</v>
      </c>
      <c r="B79" s="155"/>
      <c r="C79" s="155"/>
      <c r="D79" s="155"/>
      <c r="E79" s="156"/>
      <c r="F79" s="167"/>
      <c r="G79" s="167"/>
      <c r="H79" s="185"/>
      <c r="I79" s="185"/>
      <c r="J79" s="185"/>
      <c r="K79" s="185"/>
      <c r="L79" s="186"/>
      <c r="M79" s="186"/>
      <c r="N79" s="157"/>
    </row>
    <row r="80" spans="1:14" x14ac:dyDescent="0.25">
      <c r="A80" s="290">
        <v>111</v>
      </c>
      <c r="B80" s="155">
        <v>1.35</v>
      </c>
      <c r="C80" s="155"/>
      <c r="D80" s="155"/>
      <c r="E80" s="156">
        <v>450</v>
      </c>
      <c r="F80" s="167"/>
      <c r="G80" s="167"/>
      <c r="H80" s="185">
        <v>21</v>
      </c>
      <c r="I80" s="185"/>
      <c r="J80" s="185"/>
      <c r="K80" s="185"/>
      <c r="L80" s="186"/>
      <c r="M80" s="186"/>
      <c r="N80" s="157"/>
    </row>
    <row r="81" spans="1:16" x14ac:dyDescent="0.25">
      <c r="A81" s="290">
        <v>303</v>
      </c>
      <c r="B81" s="155"/>
      <c r="C81" s="155">
        <v>2166.42</v>
      </c>
      <c r="D81" s="155"/>
      <c r="E81" s="156">
        <v>1313.16</v>
      </c>
      <c r="F81" s="167"/>
      <c r="G81" s="167"/>
      <c r="H81" s="185">
        <v>3722.27</v>
      </c>
      <c r="I81" s="185"/>
      <c r="J81" s="185"/>
      <c r="K81" s="185">
        <f>[3]INGRESOS!$U$36</f>
        <v>7141.26</v>
      </c>
      <c r="L81" s="186"/>
      <c r="M81" s="186"/>
      <c r="N81" s="157"/>
    </row>
    <row r="82" spans="1:16" x14ac:dyDescent="0.25">
      <c r="A82" s="291" t="s">
        <v>96</v>
      </c>
      <c r="B82" s="155"/>
      <c r="C82" s="155"/>
      <c r="D82" s="155">
        <v>225</v>
      </c>
      <c r="E82" s="156">
        <v>95.45</v>
      </c>
      <c r="F82" s="167">
        <v>96.14</v>
      </c>
      <c r="G82" s="167"/>
      <c r="H82" s="185"/>
      <c r="I82" s="185"/>
      <c r="J82" s="185"/>
      <c r="K82" s="185"/>
      <c r="L82" s="186"/>
      <c r="M82" s="186"/>
      <c r="N82" s="157"/>
    </row>
    <row r="83" spans="1:16" x14ac:dyDescent="0.25">
      <c r="A83" s="290">
        <v>202</v>
      </c>
      <c r="B83" s="155"/>
      <c r="C83" s="155"/>
      <c r="D83" s="155"/>
      <c r="E83" s="156">
        <v>1057.26</v>
      </c>
      <c r="F83" s="167"/>
      <c r="G83" s="167"/>
      <c r="H83" s="185"/>
      <c r="I83" s="185"/>
      <c r="J83" s="185"/>
      <c r="K83" s="185"/>
      <c r="L83" s="186"/>
      <c r="M83" s="186"/>
      <c r="N83" s="157"/>
    </row>
    <row r="84" spans="1:16" x14ac:dyDescent="0.25">
      <c r="A84" s="290" t="s">
        <v>234</v>
      </c>
      <c r="B84" s="155"/>
      <c r="C84" s="155"/>
      <c r="D84" s="155"/>
      <c r="E84" s="156"/>
      <c r="F84" s="167"/>
      <c r="G84" s="167"/>
      <c r="H84" s="185">
        <v>5000</v>
      </c>
      <c r="I84" s="185"/>
      <c r="J84" s="185"/>
      <c r="K84" s="185"/>
      <c r="L84" s="186"/>
      <c r="M84" s="186"/>
      <c r="N84" s="157"/>
    </row>
    <row r="85" spans="1:16" x14ac:dyDescent="0.25">
      <c r="A85" s="257" t="s">
        <v>97</v>
      </c>
      <c r="B85" s="155">
        <v>0.12</v>
      </c>
      <c r="C85" s="155"/>
      <c r="D85" s="155">
        <v>0.31</v>
      </c>
      <c r="E85" s="156"/>
      <c r="F85" s="167"/>
      <c r="G85" s="167"/>
      <c r="H85" s="185"/>
      <c r="I85" s="185"/>
      <c r="J85" s="185"/>
      <c r="K85" s="185"/>
      <c r="L85" s="186"/>
      <c r="M85" s="186"/>
      <c r="N85" s="157"/>
    </row>
    <row r="86" spans="1:16" x14ac:dyDescent="0.25">
      <c r="A86" s="257" t="s">
        <v>98</v>
      </c>
      <c r="B86" s="155" t="s">
        <v>99</v>
      </c>
      <c r="C86" s="155"/>
      <c r="D86" s="155"/>
      <c r="E86" s="156"/>
      <c r="F86" s="167"/>
      <c r="G86" s="167"/>
      <c r="H86" s="185"/>
      <c r="I86" s="185"/>
      <c r="J86" s="185"/>
      <c r="K86" s="185"/>
      <c r="L86" s="186"/>
      <c r="M86" s="186"/>
      <c r="N86" s="157"/>
    </row>
    <row r="87" spans="1:16" s="10" customFormat="1" x14ac:dyDescent="0.25">
      <c r="A87" s="286" t="s">
        <v>100</v>
      </c>
      <c r="B87" s="164">
        <v>223.27</v>
      </c>
      <c r="C87" s="164">
        <v>72.62</v>
      </c>
      <c r="D87" s="164">
        <v>262</v>
      </c>
      <c r="E87" s="165">
        <v>481.82</v>
      </c>
      <c r="F87" s="165">
        <v>197.86</v>
      </c>
      <c r="G87" s="165">
        <v>1327.99</v>
      </c>
      <c r="H87" s="165">
        <v>45.38</v>
      </c>
      <c r="I87" s="185"/>
      <c r="J87" s="185"/>
      <c r="K87" s="185"/>
      <c r="L87" s="186"/>
      <c r="M87" s="186"/>
      <c r="N87" s="169"/>
    </row>
    <row r="88" spans="1:16" x14ac:dyDescent="0.25">
      <c r="A88" s="286" t="s">
        <v>101</v>
      </c>
      <c r="B88" s="164"/>
      <c r="C88" s="164"/>
      <c r="D88" s="164">
        <v>17</v>
      </c>
      <c r="E88" s="156"/>
      <c r="F88" s="167"/>
      <c r="G88" s="165">
        <v>17</v>
      </c>
      <c r="H88" s="185"/>
      <c r="I88" s="185"/>
      <c r="J88" s="185"/>
      <c r="K88" s="185"/>
      <c r="L88" s="186"/>
      <c r="M88" s="186"/>
      <c r="N88" s="157"/>
    </row>
    <row r="89" spans="1:16" x14ac:dyDescent="0.25">
      <c r="A89" s="257" t="s">
        <v>102</v>
      </c>
      <c r="B89" s="166">
        <v>87.02</v>
      </c>
      <c r="C89" s="166">
        <v>87.02</v>
      </c>
      <c r="D89" s="166">
        <v>87.02</v>
      </c>
      <c r="E89" s="167">
        <v>87.02</v>
      </c>
      <c r="F89" s="167">
        <v>87.02</v>
      </c>
      <c r="G89" s="167">
        <v>87.02</v>
      </c>
      <c r="H89" s="167">
        <v>87.02</v>
      </c>
      <c r="I89" s="185">
        <v>87.02</v>
      </c>
      <c r="J89" s="185">
        <v>87.02</v>
      </c>
      <c r="K89" s="185">
        <v>87.02</v>
      </c>
      <c r="L89" s="185">
        <v>87.02</v>
      </c>
      <c r="M89" s="185">
        <v>87.02</v>
      </c>
      <c r="N89" s="157"/>
    </row>
    <row r="90" spans="1:16" x14ac:dyDescent="0.25">
      <c r="A90" s="257" t="s">
        <v>244</v>
      </c>
      <c r="B90" s="166"/>
      <c r="C90" s="166"/>
      <c r="D90" s="166"/>
      <c r="E90" s="167"/>
      <c r="F90" s="167">
        <v>433</v>
      </c>
      <c r="G90" s="167">
        <v>890.85</v>
      </c>
      <c r="H90" s="185"/>
      <c r="I90" s="185"/>
      <c r="J90" s="185"/>
      <c r="K90" s="185"/>
      <c r="L90" s="185"/>
      <c r="M90" s="185"/>
      <c r="N90" s="157"/>
    </row>
    <row r="91" spans="1:16" x14ac:dyDescent="0.25">
      <c r="A91" s="292" t="s">
        <v>214</v>
      </c>
      <c r="B91" s="166"/>
      <c r="C91" s="166"/>
      <c r="D91" s="166"/>
      <c r="E91" s="167"/>
      <c r="F91" s="156"/>
      <c r="G91" s="156">
        <v>335.01</v>
      </c>
      <c r="H91" s="156">
        <v>335.01</v>
      </c>
      <c r="I91" s="173">
        <v>350</v>
      </c>
      <c r="J91" s="173">
        <v>350</v>
      </c>
      <c r="K91" s="173">
        <v>350</v>
      </c>
      <c r="L91" s="173">
        <v>350</v>
      </c>
      <c r="M91" s="173">
        <v>350</v>
      </c>
      <c r="N91" s="157"/>
    </row>
    <row r="92" spans="1:16" x14ac:dyDescent="0.25">
      <c r="A92" s="292" t="s">
        <v>215</v>
      </c>
      <c r="B92" s="166"/>
      <c r="C92" s="166"/>
      <c r="D92" s="166"/>
      <c r="E92" s="167"/>
      <c r="F92" s="156">
        <v>0</v>
      </c>
      <c r="G92" s="156">
        <v>140.81</v>
      </c>
      <c r="H92" s="173">
        <v>140</v>
      </c>
      <c r="I92" s="173">
        <v>140</v>
      </c>
      <c r="J92" s="173">
        <v>140</v>
      </c>
      <c r="K92" s="173">
        <v>140</v>
      </c>
      <c r="L92" s="173">
        <v>140</v>
      </c>
      <c r="M92" s="173">
        <v>140</v>
      </c>
      <c r="N92" s="157"/>
    </row>
    <row r="93" spans="1:16" ht="30" customHeight="1" x14ac:dyDescent="0.25">
      <c r="A93" s="293" t="s">
        <v>394</v>
      </c>
      <c r="B93" s="302">
        <f>B94</f>
        <v>7582.0800000000017</v>
      </c>
      <c r="C93" s="302">
        <f t="shared" ref="C93:E93" si="0">C94</f>
        <v>13092.809999999998</v>
      </c>
      <c r="D93" s="302">
        <f t="shared" si="0"/>
        <v>5697.4600000000009</v>
      </c>
      <c r="E93" s="302">
        <f t="shared" si="0"/>
        <v>13290.04</v>
      </c>
      <c r="F93" s="365">
        <f>F94-F4</f>
        <v>4924.4700000000012</v>
      </c>
      <c r="G93" s="365">
        <f>G94-G4</f>
        <v>5107.4600000000009</v>
      </c>
      <c r="H93" s="302">
        <f>H94</f>
        <v>17041.379999999997</v>
      </c>
      <c r="I93" s="302">
        <f t="shared" ref="I93:M93" si="1">I94</f>
        <v>6263.65</v>
      </c>
      <c r="J93" s="302">
        <f t="shared" si="1"/>
        <v>6113.65</v>
      </c>
      <c r="K93" s="302">
        <f t="shared" si="1"/>
        <v>14764.670000000002</v>
      </c>
      <c r="L93" s="302">
        <f t="shared" si="1"/>
        <v>6668.6500000000005</v>
      </c>
      <c r="M93" s="302">
        <f t="shared" si="1"/>
        <v>6263.65</v>
      </c>
      <c r="N93" s="302">
        <f t="shared" ref="N93" ca="1" si="2">SUM(N5:N93)+N104</f>
        <v>0</v>
      </c>
      <c r="O93" s="179">
        <f>SUM(B93:M93)</f>
        <v>106809.96999999997</v>
      </c>
      <c r="P93" s="179"/>
    </row>
    <row r="94" spans="1:16" x14ac:dyDescent="0.25">
      <c r="A94" s="330" t="s">
        <v>395</v>
      </c>
      <c r="B94" s="302">
        <f t="shared" ref="B94:E94" si="3">SUM(B4:B92)+B103</f>
        <v>7582.0800000000017</v>
      </c>
      <c r="C94" s="302">
        <f t="shared" si="3"/>
        <v>13092.809999999998</v>
      </c>
      <c r="D94" s="302">
        <f t="shared" si="3"/>
        <v>5697.4600000000009</v>
      </c>
      <c r="E94" s="302">
        <f t="shared" si="3"/>
        <v>13290.04</v>
      </c>
      <c r="F94" s="365">
        <f>SUM(F4:F92)+F103</f>
        <v>6624.4700000000012</v>
      </c>
      <c r="G94" s="365">
        <f>SUM(G4:G92)+G103-G90</f>
        <v>6807.4600000000009</v>
      </c>
      <c r="H94" s="302">
        <f t="shared" ref="H94:N94" si="4">SUM(H4:H92)+H103</f>
        <v>17041.379999999997</v>
      </c>
      <c r="I94" s="302">
        <f t="shared" si="4"/>
        <v>6263.65</v>
      </c>
      <c r="J94" s="302">
        <f t="shared" si="4"/>
        <v>6113.65</v>
      </c>
      <c r="K94" s="302">
        <f t="shared" si="4"/>
        <v>14764.670000000002</v>
      </c>
      <c r="L94" s="302">
        <f t="shared" si="4"/>
        <v>6668.6500000000005</v>
      </c>
      <c r="M94" s="302">
        <f t="shared" si="4"/>
        <v>6263.65</v>
      </c>
      <c r="N94" s="302">
        <f t="shared" si="4"/>
        <v>0</v>
      </c>
      <c r="O94" s="179">
        <f>SUM(B94:N94)</f>
        <v>110209.96999999997</v>
      </c>
    </row>
    <row r="95" spans="1:16" x14ac:dyDescent="0.25">
      <c r="H95" s="18"/>
      <c r="I95" s="18"/>
      <c r="J95" s="18"/>
      <c r="K95" s="18"/>
      <c r="L95" s="100"/>
      <c r="M95" s="100"/>
    </row>
    <row r="96" spans="1:16" x14ac:dyDescent="0.25">
      <c r="H96" s="487"/>
      <c r="I96" s="18"/>
      <c r="J96" s="18"/>
      <c r="K96" s="18"/>
      <c r="L96" s="100"/>
      <c r="M96" s="100"/>
    </row>
    <row r="97" spans="1:14" s="100" customFormat="1" x14ac:dyDescent="0.25">
      <c r="A97" s="311" t="s">
        <v>90</v>
      </c>
      <c r="B97" s="313"/>
      <c r="C97" s="313"/>
      <c r="D97" s="313"/>
      <c r="E97" s="313"/>
      <c r="F97" s="177"/>
      <c r="G97" s="177"/>
      <c r="H97" s="177"/>
      <c r="I97" s="177"/>
      <c r="J97" s="177"/>
      <c r="K97" s="177"/>
      <c r="L97" s="314"/>
      <c r="M97" s="314"/>
      <c r="N97" s="315"/>
    </row>
    <row r="98" spans="1:14" x14ac:dyDescent="0.25">
      <c r="A98" s="316" t="s">
        <v>242</v>
      </c>
      <c r="B98" s="317">
        <v>345.05</v>
      </c>
      <c r="C98" s="317">
        <v>332.28</v>
      </c>
      <c r="D98" s="317">
        <v>332.87</v>
      </c>
      <c r="E98" s="329">
        <v>116.04</v>
      </c>
      <c r="F98" s="329">
        <v>68.23</v>
      </c>
      <c r="G98" s="329"/>
    </row>
    <row r="99" spans="1:14" x14ac:dyDescent="0.25">
      <c r="A99" s="316" t="s">
        <v>285</v>
      </c>
      <c r="B99" s="317">
        <v>280</v>
      </c>
      <c r="C99" s="317">
        <v>290</v>
      </c>
      <c r="D99" s="317">
        <v>350</v>
      </c>
      <c r="E99" s="329">
        <v>90</v>
      </c>
      <c r="F99" s="329"/>
      <c r="G99" s="329"/>
    </row>
    <row r="100" spans="1:14" x14ac:dyDescent="0.25">
      <c r="A100" s="316" t="s">
        <v>287</v>
      </c>
      <c r="B100" s="317">
        <v>393.05</v>
      </c>
      <c r="C100" s="317">
        <v>89.06</v>
      </c>
      <c r="D100" s="317">
        <v>15.99</v>
      </c>
      <c r="E100" s="329">
        <v>137.32</v>
      </c>
      <c r="F100" s="329"/>
      <c r="G100" s="329"/>
    </row>
    <row r="101" spans="1:14" x14ac:dyDescent="0.25">
      <c r="A101" s="316" t="s">
        <v>286</v>
      </c>
      <c r="B101" s="317">
        <v>300</v>
      </c>
      <c r="C101" s="317">
        <v>0</v>
      </c>
      <c r="D101" s="317">
        <v>100</v>
      </c>
      <c r="E101" s="329">
        <v>0</v>
      </c>
      <c r="F101" s="366"/>
      <c r="G101" s="329">
        <v>165</v>
      </c>
    </row>
    <row r="102" spans="1:14" x14ac:dyDescent="0.25">
      <c r="A102" s="316" t="s">
        <v>288</v>
      </c>
      <c r="B102" s="317">
        <v>277.83</v>
      </c>
      <c r="C102" s="317">
        <v>7.37</v>
      </c>
      <c r="D102" s="317">
        <v>3.72</v>
      </c>
      <c r="E102" s="329">
        <v>274.32</v>
      </c>
      <c r="F102" s="329">
        <v>233.79</v>
      </c>
      <c r="G102" s="329"/>
    </row>
    <row r="103" spans="1:14" x14ac:dyDescent="0.25">
      <c r="A103" s="332" t="s">
        <v>289</v>
      </c>
      <c r="B103" s="331">
        <f t="shared" ref="B103:G103" si="5">SUM(B98:B102)</f>
        <v>1595.9299999999998</v>
      </c>
      <c r="C103" s="331">
        <f t="shared" si="5"/>
        <v>718.70999999999992</v>
      </c>
      <c r="D103" s="331">
        <f t="shared" si="5"/>
        <v>802.58</v>
      </c>
      <c r="E103" s="331">
        <f t="shared" si="5"/>
        <v>617.68000000000006</v>
      </c>
      <c r="F103" s="367">
        <f t="shared" si="5"/>
        <v>302.02</v>
      </c>
      <c r="G103" s="367">
        <f t="shared" si="5"/>
        <v>165</v>
      </c>
      <c r="H103" s="333">
        <v>950</v>
      </c>
      <c r="I103" s="333">
        <v>950</v>
      </c>
      <c r="J103" s="333">
        <v>950</v>
      </c>
      <c r="K103" s="333">
        <v>950</v>
      </c>
      <c r="L103" s="333">
        <v>950</v>
      </c>
      <c r="M103" s="333">
        <v>950</v>
      </c>
    </row>
    <row r="104" spans="1:14" x14ac:dyDescent="0.25">
      <c r="H104" s="18"/>
      <c r="I104" s="18"/>
      <c r="J104" s="18"/>
      <c r="K104" s="18"/>
      <c r="L104" s="100"/>
      <c r="M104" s="100"/>
    </row>
    <row r="105" spans="1:14" x14ac:dyDescent="0.25">
      <c r="H105" s="18"/>
      <c r="I105" s="18"/>
      <c r="J105" s="18"/>
      <c r="K105" s="18"/>
      <c r="L105" s="100"/>
      <c r="M105" s="100"/>
    </row>
    <row r="106" spans="1:14" x14ac:dyDescent="0.25">
      <c r="H106" s="18"/>
      <c r="I106" s="18"/>
      <c r="J106" s="18"/>
      <c r="K106" s="18"/>
      <c r="L106" s="100"/>
      <c r="M106" s="100"/>
    </row>
    <row r="107" spans="1:14" x14ac:dyDescent="0.25">
      <c r="H107" s="18"/>
      <c r="I107" s="18"/>
      <c r="J107" s="18"/>
      <c r="K107" s="18"/>
      <c r="L107" s="100"/>
      <c r="M107" s="100"/>
    </row>
    <row r="108" spans="1:14" x14ac:dyDescent="0.25">
      <c r="A108" s="294"/>
      <c r="B108" s="5" t="s">
        <v>103</v>
      </c>
      <c r="D108" s="7">
        <v>893976</v>
      </c>
      <c r="E108" s="18" t="s">
        <v>104</v>
      </c>
      <c r="H108" s="18"/>
      <c r="I108" s="18"/>
      <c r="J108" s="18"/>
      <c r="K108" s="18"/>
      <c r="L108" s="100"/>
      <c r="M108" s="100"/>
    </row>
    <row r="109" spans="1:14" x14ac:dyDescent="0.25">
      <c r="A109" s="295"/>
      <c r="B109" s="5" t="s">
        <v>105</v>
      </c>
      <c r="D109" s="7">
        <v>432593</v>
      </c>
      <c r="E109" s="18" t="s">
        <v>104</v>
      </c>
      <c r="H109" s="18"/>
      <c r="I109" s="18"/>
      <c r="J109" s="18"/>
      <c r="K109" s="18"/>
      <c r="L109" s="100"/>
      <c r="M109" s="100"/>
    </row>
    <row r="110" spans="1:14" x14ac:dyDescent="0.25">
      <c r="A110" s="296"/>
      <c r="B110" s="5" t="s">
        <v>106</v>
      </c>
      <c r="D110" s="7" t="s">
        <v>107</v>
      </c>
      <c r="E110" s="18" t="s">
        <v>241</v>
      </c>
      <c r="H110" s="18"/>
      <c r="I110" s="18"/>
      <c r="J110" s="18"/>
      <c r="K110" s="18"/>
      <c r="L110" s="100"/>
      <c r="M110" s="100"/>
    </row>
    <row r="111" spans="1:14" x14ac:dyDescent="0.25">
      <c r="A111" s="297"/>
      <c r="B111" s="5" t="s">
        <v>105</v>
      </c>
      <c r="D111" s="7" t="s">
        <v>108</v>
      </c>
      <c r="E111" s="18" t="s">
        <v>109</v>
      </c>
      <c r="H111" s="18"/>
      <c r="I111" s="18"/>
      <c r="J111" s="18"/>
      <c r="K111" s="18"/>
      <c r="L111" s="100"/>
      <c r="M111" s="100"/>
    </row>
    <row r="112" spans="1:14" x14ac:dyDescent="0.25">
      <c r="A112" s="312"/>
      <c r="B112" s="5" t="s">
        <v>110</v>
      </c>
      <c r="D112" s="7">
        <v>960169</v>
      </c>
      <c r="E112" s="18" t="s">
        <v>104</v>
      </c>
      <c r="H112" s="18"/>
      <c r="I112" s="18"/>
      <c r="J112" s="18"/>
      <c r="K112" s="18"/>
      <c r="L112" s="100"/>
      <c r="M112" s="100"/>
    </row>
    <row r="113" spans="1:13" x14ac:dyDescent="0.25">
      <c r="H113" s="18"/>
      <c r="I113" s="18"/>
      <c r="J113" s="18"/>
      <c r="K113" s="18"/>
      <c r="L113" s="100"/>
      <c r="M113" s="100"/>
    </row>
    <row r="114" spans="1:13" x14ac:dyDescent="0.25">
      <c r="H114" s="18"/>
      <c r="I114" s="18"/>
      <c r="J114" s="18"/>
      <c r="K114" s="18"/>
      <c r="L114" s="100"/>
      <c r="M114" s="100"/>
    </row>
    <row r="115" spans="1:13" x14ac:dyDescent="0.25">
      <c r="H115" s="18"/>
      <c r="I115" s="18"/>
      <c r="J115" s="18"/>
      <c r="K115" s="18"/>
      <c r="L115" s="100"/>
      <c r="M115" s="100"/>
    </row>
    <row r="116" spans="1:13" x14ac:dyDescent="0.25">
      <c r="H116" s="18"/>
      <c r="I116" s="18"/>
      <c r="J116" s="18"/>
      <c r="K116" s="18"/>
      <c r="L116" s="100"/>
      <c r="M116" s="100"/>
    </row>
    <row r="117" spans="1:13" x14ac:dyDescent="0.25">
      <c r="G117" s="18" t="s">
        <v>243</v>
      </c>
      <c r="H117" s="18"/>
      <c r="I117" s="18"/>
      <c r="J117" s="18"/>
      <c r="K117" s="18"/>
      <c r="L117" s="100"/>
      <c r="M117" s="100"/>
    </row>
    <row r="118" spans="1:13" x14ac:dyDescent="0.25">
      <c r="A118" s="255" t="s">
        <v>111</v>
      </c>
      <c r="G118" s="455">
        <v>42569</v>
      </c>
      <c r="H118" s="18"/>
      <c r="I118" s="18"/>
      <c r="J118" s="18"/>
      <c r="K118" s="18"/>
      <c r="L118" s="100"/>
      <c r="M118" s="100"/>
    </row>
    <row r="119" spans="1:13" s="10" customFormat="1" x14ac:dyDescent="0.25">
      <c r="A119" s="298" t="s">
        <v>112</v>
      </c>
      <c r="B119" s="6">
        <v>11.2</v>
      </c>
      <c r="C119" s="6">
        <v>1000.14</v>
      </c>
      <c r="D119" s="6">
        <v>933.2</v>
      </c>
      <c r="E119" s="21">
        <v>716.52</v>
      </c>
      <c r="F119" s="21">
        <v>1100.0999999999999</v>
      </c>
      <c r="G119" s="21">
        <v>967.2</v>
      </c>
      <c r="H119" s="21"/>
      <c r="I119" s="21"/>
      <c r="J119" s="21"/>
      <c r="K119" s="21"/>
      <c r="L119" s="483"/>
      <c r="M119" s="483"/>
    </row>
    <row r="120" spans="1:13" s="8" customFormat="1" x14ac:dyDescent="0.25">
      <c r="A120" s="299" t="s">
        <v>113</v>
      </c>
      <c r="B120" s="9">
        <v>0</v>
      </c>
      <c r="C120" s="9">
        <v>0</v>
      </c>
      <c r="D120" s="9">
        <v>0</v>
      </c>
      <c r="E120" s="20">
        <v>0</v>
      </c>
      <c r="F120" s="368">
        <v>0</v>
      </c>
      <c r="G120" s="20">
        <v>-0.43</v>
      </c>
      <c r="H120" s="20"/>
      <c r="I120" s="20"/>
      <c r="J120" s="20"/>
      <c r="K120" s="20"/>
      <c r="L120" s="484"/>
      <c r="M120" s="484"/>
    </row>
    <row r="121" spans="1:13" s="13" customFormat="1" x14ac:dyDescent="0.25">
      <c r="A121" s="300" t="s">
        <v>114</v>
      </c>
      <c r="B121" s="14">
        <v>2.96</v>
      </c>
      <c r="C121" s="14">
        <v>5.22</v>
      </c>
      <c r="D121" s="14">
        <v>122.64</v>
      </c>
      <c r="E121" s="22">
        <v>4.96</v>
      </c>
      <c r="F121" s="369">
        <v>2.94</v>
      </c>
      <c r="G121" s="22">
        <v>336.84</v>
      </c>
      <c r="H121" s="22"/>
      <c r="I121" s="22"/>
      <c r="J121" s="22"/>
      <c r="K121" s="22"/>
      <c r="L121" s="485"/>
      <c r="M121" s="485"/>
    </row>
    <row r="122" spans="1:13" x14ac:dyDescent="0.25">
      <c r="A122" s="255" t="s">
        <v>115</v>
      </c>
      <c r="B122" s="5">
        <v>1631.74</v>
      </c>
      <c r="C122" s="5">
        <v>-224.1</v>
      </c>
      <c r="D122" s="5">
        <v>-1985.24</v>
      </c>
      <c r="E122" s="18">
        <v>-2624.56</v>
      </c>
      <c r="F122" s="368">
        <v>4577.99</v>
      </c>
      <c r="G122" s="18">
        <v>4796.6499999999996</v>
      </c>
      <c r="H122" s="18"/>
      <c r="I122" s="18"/>
      <c r="J122" s="18"/>
      <c r="K122" s="18"/>
      <c r="L122" s="100"/>
      <c r="M122" s="100"/>
    </row>
    <row r="123" spans="1:13" s="15" customFormat="1" x14ac:dyDescent="0.25">
      <c r="A123" s="301" t="s">
        <v>230</v>
      </c>
      <c r="B123" s="16">
        <v>4864.07</v>
      </c>
      <c r="C123" s="16">
        <v>282</v>
      </c>
      <c r="D123" s="16">
        <v>275.52</v>
      </c>
      <c r="E123" s="17">
        <v>-2013.96</v>
      </c>
      <c r="F123" s="17">
        <v>-954.12</v>
      </c>
      <c r="G123" s="17">
        <v>2619.75</v>
      </c>
      <c r="H123" s="17"/>
      <c r="I123" s="17"/>
      <c r="J123" s="17"/>
      <c r="K123" s="17"/>
      <c r="L123" s="486"/>
      <c r="M123" s="486"/>
    </row>
    <row r="124" spans="1:13" x14ac:dyDescent="0.25">
      <c r="F124" s="368"/>
      <c r="H124" s="18"/>
      <c r="I124" s="18"/>
      <c r="J124" s="18"/>
      <c r="K124" s="18"/>
      <c r="L124" s="100"/>
      <c r="M124" s="100"/>
    </row>
    <row r="125" spans="1:13" x14ac:dyDescent="0.25">
      <c r="A125" s="255" t="s">
        <v>231</v>
      </c>
      <c r="B125" s="5">
        <v>1.05</v>
      </c>
      <c r="C125" s="5">
        <v>1.05</v>
      </c>
      <c r="D125" s="5">
        <v>1.05</v>
      </c>
      <c r="E125" s="18">
        <v>1.05</v>
      </c>
      <c r="F125" s="368">
        <v>1.06</v>
      </c>
      <c r="G125" s="18">
        <v>1.06</v>
      </c>
      <c r="H125" s="18"/>
      <c r="I125" s="18"/>
      <c r="J125" s="18"/>
      <c r="K125" s="18"/>
      <c r="L125" s="100"/>
      <c r="M125" s="100"/>
    </row>
    <row r="126" spans="1:13" x14ac:dyDescent="0.25">
      <c r="A126" s="255" t="s">
        <v>232</v>
      </c>
      <c r="B126" s="5">
        <v>626.59</v>
      </c>
      <c r="C126" s="5">
        <v>0</v>
      </c>
      <c r="D126" s="5">
        <v>0.02</v>
      </c>
      <c r="E126" s="18">
        <v>191.02</v>
      </c>
      <c r="F126" s="368">
        <v>191.03</v>
      </c>
      <c r="G126" s="18">
        <v>419.08</v>
      </c>
      <c r="H126" s="18"/>
      <c r="I126" s="18"/>
      <c r="J126" s="18"/>
      <c r="K126" s="18"/>
      <c r="L126" s="100"/>
      <c r="M126" s="100"/>
    </row>
    <row r="127" spans="1:13" x14ac:dyDescent="0.25">
      <c r="F127" s="18">
        <f>SUM(F119:F126)</f>
        <v>4919</v>
      </c>
      <c r="G127" s="18">
        <f>SUM(G119:G126)</f>
        <v>9140.15</v>
      </c>
      <c r="H127" s="18"/>
      <c r="I127" s="18"/>
      <c r="J127" s="18"/>
      <c r="K127" s="18"/>
      <c r="L127" s="100"/>
      <c r="M127" s="100"/>
    </row>
    <row r="128" spans="1:13" x14ac:dyDescent="0.25">
      <c r="H128" s="18"/>
      <c r="I128" s="18"/>
      <c r="J128" s="18"/>
      <c r="K128" s="18"/>
      <c r="L128" s="100"/>
      <c r="M128" s="100"/>
    </row>
    <row r="129" spans="1:14" x14ac:dyDescent="0.25">
      <c r="H129" s="18"/>
      <c r="I129" s="18"/>
      <c r="J129" s="18"/>
      <c r="K129" s="18"/>
      <c r="L129" s="100"/>
      <c r="M129" s="100"/>
    </row>
    <row r="130" spans="1:14" x14ac:dyDescent="0.25">
      <c r="H130" s="18"/>
      <c r="I130" s="18"/>
      <c r="J130" s="18"/>
      <c r="K130" s="18"/>
      <c r="L130" s="100"/>
      <c r="M130" s="100"/>
    </row>
    <row r="131" spans="1:14" x14ac:dyDescent="0.25">
      <c r="A131" s="320" t="s">
        <v>246</v>
      </c>
      <c r="B131" s="5">
        <f>F4+G4</f>
        <v>3400</v>
      </c>
      <c r="H131" s="18"/>
      <c r="I131" s="18"/>
      <c r="J131" s="18"/>
      <c r="K131" s="18"/>
      <c r="L131" s="100"/>
      <c r="M131" s="100"/>
    </row>
    <row r="132" spans="1:14" x14ac:dyDescent="0.25">
      <c r="A132" s="319"/>
      <c r="H132" s="18"/>
      <c r="I132" s="18"/>
      <c r="J132" s="18"/>
      <c r="K132" s="18"/>
      <c r="L132" s="100"/>
      <c r="M132" s="100"/>
    </row>
    <row r="133" spans="1:14" x14ac:dyDescent="0.25">
      <c r="H133" s="18"/>
      <c r="I133" s="18"/>
      <c r="J133" s="18"/>
      <c r="K133" s="18"/>
      <c r="L133" s="100"/>
      <c r="M133" s="100"/>
    </row>
    <row r="134" spans="1:14" x14ac:dyDescent="0.25">
      <c r="H134" s="18"/>
      <c r="I134" s="18"/>
      <c r="J134" s="18"/>
      <c r="K134" s="18"/>
      <c r="L134" s="100"/>
      <c r="M134" s="100"/>
    </row>
    <row r="136" spans="1:14" x14ac:dyDescent="0.25">
      <c r="A136" s="334"/>
      <c r="B136" s="339">
        <v>1</v>
      </c>
      <c r="C136" s="339">
        <v>2</v>
      </c>
      <c r="D136" s="339">
        <v>3</v>
      </c>
      <c r="E136" s="339">
        <v>4</v>
      </c>
      <c r="F136" s="370">
        <v>5</v>
      </c>
      <c r="G136" s="370">
        <v>6</v>
      </c>
      <c r="H136" s="339">
        <v>7</v>
      </c>
      <c r="I136" s="339">
        <v>8</v>
      </c>
      <c r="J136" s="339">
        <v>9</v>
      </c>
      <c r="K136" s="339">
        <v>10</v>
      </c>
      <c r="L136" s="339">
        <v>11</v>
      </c>
      <c r="M136" s="339">
        <v>12</v>
      </c>
      <c r="N136" s="339" t="s">
        <v>295</v>
      </c>
    </row>
    <row r="137" spans="1:14" x14ac:dyDescent="0.25">
      <c r="A137" s="335" t="s">
        <v>294</v>
      </c>
      <c r="B137" s="336">
        <f t="shared" ref="B137:M137" si="6">SUM(B72:B92)</f>
        <v>1559.2599999999998</v>
      </c>
      <c r="C137" s="336">
        <f t="shared" si="6"/>
        <v>2470.66</v>
      </c>
      <c r="D137" s="336">
        <f t="shared" si="6"/>
        <v>718.88</v>
      </c>
      <c r="E137" s="336">
        <f t="shared" si="6"/>
        <v>3858.5</v>
      </c>
      <c r="F137" s="371">
        <f t="shared" si="6"/>
        <v>1074.3800000000001</v>
      </c>
      <c r="G137" s="371">
        <f t="shared" si="6"/>
        <v>3058.2999999999997</v>
      </c>
      <c r="H137" s="336">
        <f t="shared" si="6"/>
        <v>9453.2999999999993</v>
      </c>
      <c r="I137" s="336">
        <f t="shared" si="6"/>
        <v>677.02</v>
      </c>
      <c r="J137" s="336">
        <f t="shared" si="6"/>
        <v>577.02</v>
      </c>
      <c r="K137" s="336">
        <f t="shared" si="6"/>
        <v>7818.2800000000007</v>
      </c>
      <c r="L137" s="336">
        <f t="shared" si="6"/>
        <v>577.02</v>
      </c>
      <c r="M137" s="336">
        <f t="shared" si="6"/>
        <v>677.02</v>
      </c>
      <c r="N137" s="336">
        <f>SUM(B137:M137)</f>
        <v>32519.64</v>
      </c>
    </row>
    <row r="138" spans="1:14" x14ac:dyDescent="0.25">
      <c r="A138" s="335" t="s">
        <v>293</v>
      </c>
      <c r="B138" s="336">
        <f t="shared" ref="B138:F138" si="7">SUM(B4:B70)+SUM(B98:B102)</f>
        <v>6022.82</v>
      </c>
      <c r="C138" s="336">
        <f t="shared" si="7"/>
        <v>10622.149999999998</v>
      </c>
      <c r="D138" s="336">
        <f t="shared" si="7"/>
        <v>4978.58</v>
      </c>
      <c r="E138" s="336">
        <f t="shared" si="7"/>
        <v>9431.5400000000009</v>
      </c>
      <c r="F138" s="371">
        <f t="shared" si="7"/>
        <v>5550.090000000002</v>
      </c>
      <c r="G138" s="371">
        <f>SUM(G4:G70)+G103-G90</f>
        <v>3749.1600000000003</v>
      </c>
      <c r="H138" s="336">
        <f>SUM(H4:H70)+G103</f>
        <v>6803.08</v>
      </c>
      <c r="I138" s="336">
        <f t="shared" ref="I138:M138" si="8">SUM(I4:I70)+H103</f>
        <v>5586.6299999999992</v>
      </c>
      <c r="J138" s="336">
        <f t="shared" si="8"/>
        <v>5536.6299999999992</v>
      </c>
      <c r="K138" s="336">
        <f t="shared" si="8"/>
        <v>6946.39</v>
      </c>
      <c r="L138" s="336">
        <f t="shared" si="8"/>
        <v>6091.63</v>
      </c>
      <c r="M138" s="336">
        <f t="shared" si="8"/>
        <v>5586.6299999999992</v>
      </c>
      <c r="N138" s="336">
        <f>SUM(B138:M138)</f>
        <v>76905.33</v>
      </c>
    </row>
    <row r="139" spans="1:14" x14ac:dyDescent="0.25">
      <c r="A139" s="335" t="s">
        <v>186</v>
      </c>
      <c r="B139" s="336">
        <f>SUM(B137:B138)</f>
        <v>7582.08</v>
      </c>
      <c r="C139" s="336">
        <f t="shared" ref="C139:M139" si="9">SUM(C137:C138)</f>
        <v>13092.809999999998</v>
      </c>
      <c r="D139" s="434">
        <f t="shared" si="9"/>
        <v>5697.46</v>
      </c>
      <c r="E139" s="336">
        <f t="shared" si="9"/>
        <v>13290.04</v>
      </c>
      <c r="F139" s="371">
        <f t="shared" si="9"/>
        <v>6624.4700000000021</v>
      </c>
      <c r="G139" s="371">
        <f>SUM(G137:G138)</f>
        <v>6807.46</v>
      </c>
      <c r="H139" s="434">
        <f t="shared" si="9"/>
        <v>16256.38</v>
      </c>
      <c r="I139" s="336">
        <f t="shared" si="9"/>
        <v>6263.65</v>
      </c>
      <c r="J139" s="336">
        <f t="shared" si="9"/>
        <v>6113.65</v>
      </c>
      <c r="K139" s="336">
        <f t="shared" si="9"/>
        <v>14764.670000000002</v>
      </c>
      <c r="L139" s="336">
        <f t="shared" si="9"/>
        <v>6668.65</v>
      </c>
      <c r="M139" s="336">
        <f t="shared" si="9"/>
        <v>6263.65</v>
      </c>
      <c r="N139" s="336">
        <f>SUM(B139:M139)</f>
        <v>109424.96999999997</v>
      </c>
    </row>
    <row r="140" spans="1:14" x14ac:dyDescent="0.25">
      <c r="A140" s="335" t="s">
        <v>296</v>
      </c>
      <c r="B140" s="337">
        <f>B137/B139</f>
        <v>0.2056506921583523</v>
      </c>
      <c r="C140" s="337">
        <f t="shared" ref="C140:M140" si="10">C137/C139</f>
        <v>0.18870357089119907</v>
      </c>
      <c r="D140" s="337">
        <f t="shared" si="10"/>
        <v>0.1261755238299172</v>
      </c>
      <c r="E140" s="337">
        <f t="shared" si="10"/>
        <v>0.2903302021664344</v>
      </c>
      <c r="F140" s="372">
        <f t="shared" si="10"/>
        <v>0.1621835407209935</v>
      </c>
      <c r="G140" s="372">
        <f t="shared" si="10"/>
        <v>0.44925713849218352</v>
      </c>
      <c r="H140" s="337">
        <f t="shared" si="10"/>
        <v>0.58151322742209521</v>
      </c>
      <c r="I140" s="337">
        <f t="shared" si="10"/>
        <v>0.10808713769128224</v>
      </c>
      <c r="J140" s="337">
        <f t="shared" si="10"/>
        <v>9.438224301358436E-2</v>
      </c>
      <c r="K140" s="337">
        <f t="shared" si="10"/>
        <v>0.52952622713545239</v>
      </c>
      <c r="L140" s="337">
        <f t="shared" si="10"/>
        <v>8.6527258140703139E-2</v>
      </c>
      <c r="M140" s="337">
        <f t="shared" si="10"/>
        <v>0.10808713769128224</v>
      </c>
      <c r="N140" s="338">
        <f>AVERAGE(B140:M140)</f>
        <v>0.24420199161278996</v>
      </c>
    </row>
    <row r="141" spans="1:14" x14ac:dyDescent="0.25">
      <c r="A141" s="335" t="s">
        <v>297</v>
      </c>
      <c r="B141" s="338">
        <f>B138/B139</f>
        <v>0.79434930784164759</v>
      </c>
      <c r="C141" s="338">
        <f t="shared" ref="C141:M141" si="11">C138/C139</f>
        <v>0.81129642910880095</v>
      </c>
      <c r="D141" s="338">
        <f t="shared" si="11"/>
        <v>0.87382447617008274</v>
      </c>
      <c r="E141" s="338">
        <f t="shared" si="11"/>
        <v>0.70966979783356565</v>
      </c>
      <c r="F141" s="373">
        <f t="shared" si="11"/>
        <v>0.8378164592790065</v>
      </c>
      <c r="G141" s="373">
        <f t="shared" si="11"/>
        <v>0.55074286150781648</v>
      </c>
      <c r="H141" s="338">
        <f t="shared" si="11"/>
        <v>0.41848677257790479</v>
      </c>
      <c r="I141" s="338">
        <f t="shared" si="11"/>
        <v>0.89191286230871769</v>
      </c>
      <c r="J141" s="338">
        <f t="shared" si="11"/>
        <v>0.90561775698641556</v>
      </c>
      <c r="K141" s="338">
        <f t="shared" si="11"/>
        <v>0.47047377286454756</v>
      </c>
      <c r="L141" s="338">
        <f t="shared" si="11"/>
        <v>0.91347274185929694</v>
      </c>
      <c r="M141" s="338">
        <f t="shared" si="11"/>
        <v>0.89191286230871769</v>
      </c>
      <c r="N141" s="338">
        <f>AVERAGE(B141:M141)</f>
        <v>0.75579800838721001</v>
      </c>
    </row>
    <row r="142" spans="1:14" x14ac:dyDescent="0.25">
      <c r="H142" s="18"/>
      <c r="I142" s="18"/>
      <c r="J142" s="18"/>
      <c r="K142" s="18"/>
      <c r="L142" s="100"/>
      <c r="M142" s="100"/>
    </row>
    <row r="143" spans="1:14" x14ac:dyDescent="0.25">
      <c r="H143" s="18"/>
      <c r="I143" s="18"/>
      <c r="J143" s="18"/>
      <c r="K143" s="18"/>
      <c r="L143" s="100"/>
      <c r="M143" s="100"/>
    </row>
    <row r="144" spans="1:14" x14ac:dyDescent="0.25">
      <c r="H144" s="18"/>
      <c r="I144" s="18"/>
      <c r="J144" s="18"/>
      <c r="K144" s="18"/>
      <c r="L144" s="100"/>
      <c r="M144" s="100"/>
    </row>
    <row r="145" spans="8:13" x14ac:dyDescent="0.25">
      <c r="H145" s="18"/>
      <c r="I145" s="18"/>
      <c r="J145" s="18"/>
      <c r="K145" s="18"/>
      <c r="L145" s="100"/>
      <c r="M145" s="100"/>
    </row>
    <row r="146" spans="8:13" x14ac:dyDescent="0.25">
      <c r="H146" s="18"/>
      <c r="I146" s="18"/>
      <c r="J146" s="18"/>
      <c r="K146" s="18"/>
      <c r="L146" s="100"/>
      <c r="M146" s="100"/>
    </row>
    <row r="147" spans="8:13" x14ac:dyDescent="0.25">
      <c r="H147" s="18"/>
      <c r="I147" s="18"/>
      <c r="J147" s="18"/>
      <c r="K147" s="18"/>
      <c r="L147" s="100"/>
      <c r="M147" s="100"/>
    </row>
    <row r="148" spans="8:13" x14ac:dyDescent="0.25">
      <c r="H148" s="18"/>
      <c r="I148" s="18"/>
      <c r="J148" s="18"/>
      <c r="K148" s="18"/>
      <c r="L148" s="100"/>
      <c r="M148" s="100"/>
    </row>
    <row r="149" spans="8:13" x14ac:dyDescent="0.25">
      <c r="H149" s="18"/>
      <c r="I149" s="18"/>
      <c r="J149" s="18"/>
      <c r="K149" s="18"/>
      <c r="L149" s="100"/>
      <c r="M149" s="100"/>
    </row>
    <row r="150" spans="8:13" x14ac:dyDescent="0.25">
      <c r="H150" s="18"/>
      <c r="I150" s="18"/>
      <c r="J150" s="18"/>
      <c r="K150" s="18"/>
      <c r="L150" s="100"/>
      <c r="M150" s="100"/>
    </row>
    <row r="151" spans="8:13" x14ac:dyDescent="0.25">
      <c r="H151" s="18"/>
      <c r="I151" s="18"/>
      <c r="J151" s="18"/>
      <c r="K151" s="18"/>
      <c r="L151" s="100"/>
      <c r="M151" s="100"/>
    </row>
    <row r="152" spans="8:13" x14ac:dyDescent="0.25">
      <c r="H152" s="18"/>
      <c r="I152" s="18"/>
      <c r="J152" s="18"/>
      <c r="K152" s="18"/>
      <c r="L152" s="100"/>
      <c r="M152" s="100"/>
    </row>
    <row r="153" spans="8:13" x14ac:dyDescent="0.25">
      <c r="H153" s="18"/>
      <c r="I153" s="18"/>
      <c r="J153" s="18"/>
      <c r="K153" s="18"/>
      <c r="L153" s="100"/>
      <c r="M153" s="100"/>
    </row>
    <row r="154" spans="8:13" x14ac:dyDescent="0.25">
      <c r="H154" s="18"/>
      <c r="I154" s="18"/>
      <c r="J154" s="18"/>
      <c r="K154" s="18"/>
      <c r="L154" s="100"/>
      <c r="M154" s="100"/>
    </row>
    <row r="155" spans="8:13" x14ac:dyDescent="0.25">
      <c r="H155" s="18"/>
      <c r="I155" s="18"/>
      <c r="J155" s="18"/>
      <c r="K155" s="18"/>
      <c r="L155" s="100"/>
      <c r="M155" s="100"/>
    </row>
    <row r="156" spans="8:13" x14ac:dyDescent="0.25">
      <c r="H156" s="18"/>
      <c r="I156" s="18"/>
      <c r="J156" s="18"/>
      <c r="K156" s="18"/>
      <c r="L156" s="100"/>
      <c r="M156" s="100"/>
    </row>
    <row r="157" spans="8:13" x14ac:dyDescent="0.25">
      <c r="H157" s="18"/>
      <c r="I157" s="18"/>
      <c r="J157" s="18"/>
      <c r="K157" s="18"/>
      <c r="L157" s="100"/>
      <c r="M157" s="100"/>
    </row>
    <row r="158" spans="8:13" x14ac:dyDescent="0.25">
      <c r="H158" s="18"/>
      <c r="I158" s="18"/>
      <c r="J158" s="18"/>
      <c r="K158" s="18"/>
      <c r="L158" s="100"/>
      <c r="M158" s="100"/>
    </row>
    <row r="159" spans="8:13" x14ac:dyDescent="0.25">
      <c r="H159" s="18"/>
      <c r="I159" s="18"/>
      <c r="J159" s="18"/>
      <c r="K159" s="18"/>
      <c r="L159" s="100"/>
      <c r="M159" s="100"/>
    </row>
    <row r="160" spans="8:13" x14ac:dyDescent="0.25">
      <c r="H160" s="18"/>
      <c r="I160" s="18"/>
      <c r="J160" s="18"/>
      <c r="K160" s="18"/>
      <c r="L160" s="100"/>
      <c r="M160" s="100"/>
    </row>
    <row r="161" spans="8:13" x14ac:dyDescent="0.25">
      <c r="H161" s="18"/>
      <c r="I161" s="18"/>
      <c r="J161" s="18"/>
      <c r="K161" s="18"/>
      <c r="L161" s="100"/>
      <c r="M161" s="100"/>
    </row>
    <row r="162" spans="8:13" x14ac:dyDescent="0.25">
      <c r="H162" s="18"/>
      <c r="I162" s="18"/>
      <c r="J162" s="18"/>
      <c r="K162" s="18"/>
      <c r="L162" s="100"/>
      <c r="M162" s="100"/>
    </row>
    <row r="163" spans="8:13" x14ac:dyDescent="0.25">
      <c r="H163" s="18"/>
      <c r="I163" s="18"/>
      <c r="J163" s="18"/>
      <c r="K163" s="18"/>
      <c r="L163" s="100"/>
      <c r="M163" s="100"/>
    </row>
    <row r="164" spans="8:13" x14ac:dyDescent="0.25">
      <c r="H164" s="18"/>
      <c r="I164" s="18"/>
      <c r="J164" s="18"/>
      <c r="K164" s="18"/>
      <c r="L164" s="100"/>
      <c r="M164" s="100"/>
    </row>
    <row r="165" spans="8:13" x14ac:dyDescent="0.25">
      <c r="H165" s="18"/>
      <c r="I165" s="18"/>
      <c r="J165" s="18"/>
      <c r="K165" s="18"/>
      <c r="L165" s="100"/>
      <c r="M165" s="100"/>
    </row>
    <row r="166" spans="8:13" x14ac:dyDescent="0.25">
      <c r="H166" s="18"/>
      <c r="I166" s="18"/>
      <c r="J166" s="18"/>
      <c r="K166" s="18"/>
      <c r="L166" s="100"/>
      <c r="M166" s="100"/>
    </row>
    <row r="167" spans="8:13" x14ac:dyDescent="0.25">
      <c r="H167" s="18"/>
      <c r="I167" s="18"/>
      <c r="J167" s="18"/>
      <c r="K167" s="18"/>
      <c r="L167" s="100"/>
      <c r="M167" s="100"/>
    </row>
    <row r="168" spans="8:13" x14ac:dyDescent="0.25">
      <c r="H168" s="18"/>
      <c r="I168" s="18"/>
      <c r="J168" s="18"/>
      <c r="K168" s="18"/>
      <c r="L168" s="100"/>
      <c r="M168" s="100"/>
    </row>
    <row r="169" spans="8:13" x14ac:dyDescent="0.25">
      <c r="H169" s="18"/>
      <c r="I169" s="18"/>
      <c r="J169" s="18"/>
      <c r="K169" s="18"/>
      <c r="L169" s="100"/>
      <c r="M169" s="100"/>
    </row>
    <row r="170" spans="8:13" x14ac:dyDescent="0.25">
      <c r="H170" s="18"/>
      <c r="I170" s="18"/>
      <c r="J170" s="18"/>
      <c r="K170" s="18"/>
      <c r="L170" s="100"/>
      <c r="M170" s="100"/>
    </row>
    <row r="171" spans="8:13" x14ac:dyDescent="0.25">
      <c r="H171" s="18"/>
      <c r="I171" s="18"/>
      <c r="J171" s="18"/>
      <c r="K171" s="18"/>
      <c r="L171" s="100"/>
      <c r="M171" s="100"/>
    </row>
    <row r="172" spans="8:13" x14ac:dyDescent="0.25">
      <c r="H172" s="18"/>
      <c r="I172" s="18"/>
      <c r="J172" s="18"/>
      <c r="K172" s="18"/>
      <c r="L172" s="100"/>
      <c r="M172" s="100"/>
    </row>
    <row r="173" spans="8:13" x14ac:dyDescent="0.25">
      <c r="H173" s="18"/>
      <c r="I173" s="18"/>
      <c r="J173" s="18"/>
      <c r="K173" s="18"/>
      <c r="L173" s="100"/>
      <c r="M173" s="100"/>
    </row>
    <row r="174" spans="8:13" x14ac:dyDescent="0.25">
      <c r="H174" s="18"/>
      <c r="I174" s="18"/>
      <c r="J174" s="18"/>
      <c r="K174" s="18"/>
      <c r="L174" s="100"/>
      <c r="M174" s="100"/>
    </row>
    <row r="175" spans="8:13" x14ac:dyDescent="0.25">
      <c r="H175" s="18"/>
      <c r="I175" s="18"/>
      <c r="J175" s="18"/>
      <c r="K175" s="18"/>
      <c r="L175" s="100"/>
      <c r="M175" s="100"/>
    </row>
    <row r="176" spans="8:13" x14ac:dyDescent="0.25">
      <c r="H176" s="18"/>
      <c r="I176" s="18"/>
      <c r="J176" s="18"/>
      <c r="K176" s="18"/>
      <c r="L176" s="100"/>
      <c r="M176" s="100"/>
    </row>
    <row r="177" spans="8:13" x14ac:dyDescent="0.25">
      <c r="H177" s="18"/>
      <c r="I177" s="18"/>
      <c r="J177" s="18"/>
      <c r="K177" s="18"/>
      <c r="L177" s="100"/>
      <c r="M177" s="100"/>
    </row>
    <row r="178" spans="8:13" x14ac:dyDescent="0.25">
      <c r="H178" s="18"/>
      <c r="I178" s="18"/>
      <c r="J178" s="18"/>
      <c r="K178" s="18"/>
      <c r="L178" s="100"/>
      <c r="M178" s="100"/>
    </row>
    <row r="179" spans="8:13" x14ac:dyDescent="0.25">
      <c r="H179" s="18"/>
      <c r="I179" s="18"/>
      <c r="J179" s="18"/>
      <c r="K179" s="18"/>
      <c r="L179" s="100"/>
      <c r="M179" s="100"/>
    </row>
    <row r="180" spans="8:13" x14ac:dyDescent="0.25">
      <c r="H180" s="18"/>
      <c r="I180" s="18"/>
      <c r="J180" s="18"/>
      <c r="K180" s="18"/>
      <c r="L180" s="100"/>
      <c r="M180" s="100"/>
    </row>
    <row r="181" spans="8:13" x14ac:dyDescent="0.25">
      <c r="H181" s="18"/>
      <c r="I181" s="18"/>
      <c r="J181" s="18"/>
      <c r="K181" s="18"/>
      <c r="L181" s="100"/>
      <c r="M181" s="100"/>
    </row>
    <row r="182" spans="8:13" x14ac:dyDescent="0.25">
      <c r="H182" s="18"/>
      <c r="I182" s="18"/>
      <c r="J182" s="18"/>
      <c r="K182" s="18"/>
      <c r="L182" s="100"/>
      <c r="M182" s="100"/>
    </row>
    <row r="183" spans="8:13" x14ac:dyDescent="0.25">
      <c r="H183" s="18"/>
      <c r="I183" s="18"/>
      <c r="J183" s="18"/>
      <c r="K183" s="18"/>
      <c r="L183" s="100"/>
      <c r="M183" s="100"/>
    </row>
    <row r="184" spans="8:13" x14ac:dyDescent="0.25">
      <c r="H184" s="18"/>
      <c r="I184" s="18"/>
      <c r="J184" s="18"/>
      <c r="K184" s="18"/>
      <c r="L184" s="100"/>
      <c r="M184" s="100"/>
    </row>
    <row r="185" spans="8:13" x14ac:dyDescent="0.25">
      <c r="H185" s="18"/>
      <c r="I185" s="18"/>
      <c r="J185" s="18"/>
      <c r="K185" s="18"/>
      <c r="L185" s="100"/>
      <c r="M185" s="100"/>
    </row>
    <row r="186" spans="8:13" x14ac:dyDescent="0.25">
      <c r="H186" s="18"/>
      <c r="I186" s="18"/>
      <c r="J186" s="18"/>
      <c r="K186" s="18"/>
      <c r="L186" s="100"/>
      <c r="M186" s="100"/>
    </row>
    <row r="187" spans="8:13" x14ac:dyDescent="0.25">
      <c r="H187" s="18"/>
      <c r="I187" s="18"/>
      <c r="J187" s="18"/>
      <c r="K187" s="18"/>
      <c r="L187" s="100"/>
      <c r="M187" s="100"/>
    </row>
    <row r="188" spans="8:13" x14ac:dyDescent="0.25">
      <c r="H188" s="18"/>
      <c r="I188" s="18"/>
      <c r="J188" s="18"/>
      <c r="K188" s="18"/>
      <c r="L188" s="100"/>
      <c r="M188" s="100"/>
    </row>
    <row r="189" spans="8:13" x14ac:dyDescent="0.25">
      <c r="H189" s="18"/>
      <c r="I189" s="18"/>
      <c r="J189" s="18"/>
      <c r="K189" s="18"/>
      <c r="L189" s="100"/>
      <c r="M189" s="100"/>
    </row>
    <row r="190" spans="8:13" x14ac:dyDescent="0.25">
      <c r="H190" s="18"/>
      <c r="I190" s="18"/>
      <c r="J190" s="18"/>
      <c r="K190" s="18"/>
      <c r="L190" s="100"/>
      <c r="M190" s="100"/>
    </row>
    <row r="191" spans="8:13" x14ac:dyDescent="0.25">
      <c r="H191" s="18"/>
      <c r="I191" s="18"/>
      <c r="J191" s="18"/>
      <c r="K191" s="18"/>
      <c r="L191" s="100"/>
      <c r="M191" s="100"/>
    </row>
    <row r="192" spans="8:13" x14ac:dyDescent="0.25">
      <c r="H192" s="18"/>
      <c r="I192" s="18"/>
      <c r="J192" s="18"/>
      <c r="K192" s="18"/>
      <c r="L192" s="100"/>
      <c r="M192" s="100"/>
    </row>
    <row r="193" spans="8:13" x14ac:dyDescent="0.25">
      <c r="H193" s="18"/>
      <c r="I193" s="18"/>
      <c r="J193" s="18"/>
      <c r="K193" s="18"/>
      <c r="L193" s="100"/>
      <c r="M193" s="100"/>
    </row>
    <row r="194" spans="8:13" x14ac:dyDescent="0.25">
      <c r="H194" s="18"/>
      <c r="I194" s="18"/>
      <c r="J194" s="18"/>
      <c r="K194" s="18"/>
      <c r="L194" s="100"/>
      <c r="M194" s="100"/>
    </row>
    <row r="195" spans="8:13" x14ac:dyDescent="0.25">
      <c r="H195" s="18"/>
      <c r="I195" s="18"/>
      <c r="J195" s="18"/>
      <c r="K195" s="18"/>
      <c r="L195" s="100"/>
      <c r="M195" s="100"/>
    </row>
    <row r="196" spans="8:13" x14ac:dyDescent="0.25">
      <c r="H196" s="18"/>
      <c r="I196" s="18"/>
      <c r="J196" s="18"/>
      <c r="K196" s="18"/>
      <c r="L196" s="100"/>
      <c r="M196" s="100"/>
    </row>
    <row r="197" spans="8:13" x14ac:dyDescent="0.25">
      <c r="H197" s="18"/>
      <c r="I197" s="18"/>
      <c r="J197" s="18"/>
      <c r="K197" s="18"/>
      <c r="L197" s="100"/>
      <c r="M197" s="100"/>
    </row>
    <row r="198" spans="8:13" x14ac:dyDescent="0.25">
      <c r="H198" s="18"/>
      <c r="I198" s="18"/>
      <c r="J198" s="18"/>
      <c r="K198" s="18"/>
      <c r="L198" s="100"/>
      <c r="M198" s="100"/>
    </row>
    <row r="199" spans="8:13" x14ac:dyDescent="0.25">
      <c r="H199" s="18"/>
      <c r="I199" s="18"/>
      <c r="J199" s="18"/>
      <c r="K199" s="18"/>
      <c r="L199" s="100"/>
      <c r="M199" s="100"/>
    </row>
    <row r="200" spans="8:13" x14ac:dyDescent="0.25">
      <c r="H200" s="18"/>
      <c r="I200" s="18"/>
      <c r="J200" s="18"/>
      <c r="K200" s="18"/>
      <c r="L200" s="100"/>
      <c r="M200" s="100"/>
    </row>
    <row r="201" spans="8:13" x14ac:dyDescent="0.25">
      <c r="H201" s="18"/>
      <c r="I201" s="18"/>
      <c r="J201" s="18"/>
      <c r="K201" s="18"/>
      <c r="L201" s="100"/>
      <c r="M201" s="100"/>
    </row>
    <row r="202" spans="8:13" x14ac:dyDescent="0.25">
      <c r="H202" s="18"/>
      <c r="I202" s="18"/>
      <c r="J202" s="18"/>
      <c r="K202" s="18"/>
      <c r="L202" s="100"/>
      <c r="M202" s="100"/>
    </row>
    <row r="203" spans="8:13" x14ac:dyDescent="0.25">
      <c r="H203" s="18"/>
      <c r="I203" s="18"/>
      <c r="J203" s="18"/>
      <c r="K203" s="18"/>
      <c r="L203" s="100"/>
      <c r="M203" s="100"/>
    </row>
    <row r="204" spans="8:13" x14ac:dyDescent="0.25">
      <c r="H204" s="18"/>
      <c r="I204" s="18"/>
      <c r="J204" s="18"/>
      <c r="K204" s="18"/>
      <c r="L204" s="100"/>
      <c r="M204" s="100"/>
    </row>
    <row r="205" spans="8:13" x14ac:dyDescent="0.25">
      <c r="H205" s="18"/>
      <c r="I205" s="18"/>
      <c r="J205" s="18"/>
      <c r="K205" s="18"/>
      <c r="L205" s="100"/>
      <c r="M205" s="100"/>
    </row>
    <row r="206" spans="8:13" x14ac:dyDescent="0.25">
      <c r="H206" s="18"/>
      <c r="I206" s="18"/>
      <c r="J206" s="18"/>
      <c r="K206" s="18"/>
      <c r="L206" s="100"/>
      <c r="M206" s="100"/>
    </row>
    <row r="207" spans="8:13" x14ac:dyDescent="0.25">
      <c r="H207" s="18"/>
      <c r="I207" s="18"/>
      <c r="J207" s="18"/>
      <c r="K207" s="18"/>
      <c r="L207" s="100"/>
      <c r="M207" s="100"/>
    </row>
    <row r="208" spans="8:13" x14ac:dyDescent="0.25">
      <c r="H208" s="18"/>
      <c r="I208" s="18"/>
      <c r="J208" s="18"/>
      <c r="K208" s="18"/>
      <c r="L208" s="100"/>
      <c r="M208" s="100"/>
    </row>
    <row r="209" spans="8:13" x14ac:dyDescent="0.25">
      <c r="H209" s="18"/>
      <c r="I209" s="18"/>
      <c r="J209" s="18"/>
      <c r="K209" s="18"/>
      <c r="L209" s="100"/>
      <c r="M209" s="100"/>
    </row>
    <row r="210" spans="8:13" x14ac:dyDescent="0.25">
      <c r="H210" s="18"/>
      <c r="I210" s="18"/>
      <c r="J210" s="18"/>
      <c r="K210" s="18"/>
      <c r="L210" s="100"/>
      <c r="M210" s="100"/>
    </row>
    <row r="211" spans="8:13" x14ac:dyDescent="0.25">
      <c r="H211" s="18"/>
      <c r="I211" s="18"/>
      <c r="J211" s="18"/>
      <c r="K211" s="18"/>
      <c r="L211" s="100"/>
      <c r="M211" s="100"/>
    </row>
    <row r="212" spans="8:13" x14ac:dyDescent="0.25">
      <c r="H212" s="18"/>
      <c r="I212" s="18"/>
      <c r="J212" s="18"/>
      <c r="K212" s="18"/>
      <c r="L212" s="100"/>
      <c r="M212" s="100"/>
    </row>
    <row r="213" spans="8:13" x14ac:dyDescent="0.25">
      <c r="H213" s="18"/>
      <c r="I213" s="18"/>
      <c r="J213" s="18"/>
      <c r="K213" s="18"/>
      <c r="L213" s="100"/>
      <c r="M213" s="100"/>
    </row>
    <row r="214" spans="8:13" x14ac:dyDescent="0.25">
      <c r="H214" s="18"/>
      <c r="I214" s="18"/>
      <c r="J214" s="18"/>
      <c r="K214" s="18"/>
      <c r="L214" s="100"/>
      <c r="M214" s="100"/>
    </row>
    <row r="215" spans="8:13" x14ac:dyDescent="0.25">
      <c r="H215" s="18"/>
      <c r="I215" s="18"/>
      <c r="J215" s="18"/>
      <c r="K215" s="18"/>
      <c r="L215" s="100"/>
      <c r="M215" s="100"/>
    </row>
    <row r="216" spans="8:13" x14ac:dyDescent="0.25">
      <c r="H216" s="18"/>
      <c r="I216" s="18"/>
      <c r="J216" s="18"/>
      <c r="K216" s="18"/>
      <c r="L216" s="100"/>
      <c r="M216" s="100"/>
    </row>
    <row r="217" spans="8:13" x14ac:dyDescent="0.25">
      <c r="H217" s="18"/>
      <c r="I217" s="18"/>
      <c r="J217" s="18"/>
      <c r="K217" s="18"/>
      <c r="L217" s="100"/>
      <c r="M217" s="100"/>
    </row>
    <row r="218" spans="8:13" x14ac:dyDescent="0.25">
      <c r="H218" s="18"/>
      <c r="I218" s="18"/>
      <c r="J218" s="18"/>
      <c r="K218" s="18"/>
      <c r="L218" s="100"/>
      <c r="M218" s="100"/>
    </row>
    <row r="219" spans="8:13" x14ac:dyDescent="0.25">
      <c r="H219" s="18"/>
      <c r="I219" s="18"/>
      <c r="J219" s="18"/>
      <c r="K219" s="18"/>
      <c r="L219" s="100"/>
      <c r="M219" s="100"/>
    </row>
    <row r="220" spans="8:13" x14ac:dyDescent="0.25">
      <c r="H220" s="18"/>
      <c r="I220" s="18"/>
      <c r="J220" s="18"/>
      <c r="K220" s="18"/>
      <c r="L220" s="100"/>
      <c r="M220" s="100"/>
    </row>
    <row r="221" spans="8:13" x14ac:dyDescent="0.25">
      <c r="H221" s="18"/>
      <c r="I221" s="18"/>
      <c r="J221" s="18"/>
      <c r="K221" s="18"/>
      <c r="L221" s="100"/>
      <c r="M221" s="100"/>
    </row>
    <row r="222" spans="8:13" x14ac:dyDescent="0.25">
      <c r="H222" s="18"/>
      <c r="I222" s="18"/>
      <c r="J222" s="18"/>
      <c r="K222" s="18"/>
      <c r="L222" s="100"/>
      <c r="M222" s="100"/>
    </row>
    <row r="223" spans="8:13" x14ac:dyDescent="0.25">
      <c r="H223" s="18"/>
      <c r="I223" s="18"/>
      <c r="J223" s="18"/>
      <c r="K223" s="18"/>
      <c r="L223" s="100"/>
      <c r="M223" s="100"/>
    </row>
    <row r="224" spans="8:13" x14ac:dyDescent="0.25">
      <c r="H224" s="18"/>
      <c r="I224" s="18"/>
      <c r="J224" s="18"/>
      <c r="K224" s="18"/>
      <c r="L224" s="100"/>
      <c r="M224" s="100"/>
    </row>
    <row r="225" spans="8:13" x14ac:dyDescent="0.25">
      <c r="H225" s="18"/>
      <c r="I225" s="18"/>
      <c r="J225" s="18"/>
      <c r="K225" s="18"/>
      <c r="L225" s="100"/>
      <c r="M225" s="100"/>
    </row>
    <row r="226" spans="8:13" x14ac:dyDescent="0.25">
      <c r="H226" s="18"/>
      <c r="I226" s="18"/>
      <c r="J226" s="18"/>
      <c r="K226" s="18"/>
      <c r="L226" s="100"/>
      <c r="M226" s="100"/>
    </row>
    <row r="227" spans="8:13" x14ac:dyDescent="0.25">
      <c r="H227" s="18"/>
      <c r="I227" s="18"/>
      <c r="J227" s="18"/>
      <c r="K227" s="18"/>
      <c r="L227" s="100"/>
      <c r="M227" s="100"/>
    </row>
    <row r="228" spans="8:13" x14ac:dyDescent="0.25">
      <c r="H228" s="18"/>
      <c r="I228" s="18"/>
      <c r="J228" s="18"/>
      <c r="K228" s="18"/>
      <c r="L228" s="100"/>
      <c r="M228" s="100"/>
    </row>
    <row r="229" spans="8:13" x14ac:dyDescent="0.25">
      <c r="H229" s="18"/>
      <c r="I229" s="18"/>
      <c r="J229" s="18"/>
      <c r="K229" s="18"/>
      <c r="L229" s="100"/>
      <c r="M229" s="100"/>
    </row>
    <row r="230" spans="8:13" x14ac:dyDescent="0.25">
      <c r="H230" s="18"/>
      <c r="I230" s="18"/>
      <c r="J230" s="18"/>
      <c r="K230" s="18"/>
      <c r="L230" s="100"/>
      <c r="M230" s="100"/>
    </row>
    <row r="231" spans="8:13" x14ac:dyDescent="0.25">
      <c r="H231" s="18"/>
      <c r="I231" s="18"/>
      <c r="J231" s="18"/>
      <c r="K231" s="18"/>
      <c r="L231" s="100"/>
      <c r="M231" s="100"/>
    </row>
    <row r="232" spans="8:13" x14ac:dyDescent="0.25">
      <c r="H232" s="18"/>
      <c r="I232" s="18"/>
      <c r="J232" s="18"/>
      <c r="K232" s="18"/>
      <c r="L232" s="100"/>
      <c r="M232" s="100"/>
    </row>
    <row r="233" spans="8:13" x14ac:dyDescent="0.25">
      <c r="H233" s="18"/>
      <c r="I233" s="18"/>
      <c r="J233" s="18"/>
      <c r="K233" s="18"/>
      <c r="L233" s="100"/>
      <c r="M233" s="100"/>
    </row>
    <row r="234" spans="8:13" x14ac:dyDescent="0.25">
      <c r="H234" s="18"/>
      <c r="I234" s="18"/>
      <c r="J234" s="18"/>
      <c r="K234" s="18"/>
      <c r="L234" s="100"/>
      <c r="M234" s="100"/>
    </row>
    <row r="235" spans="8:13" x14ac:dyDescent="0.25">
      <c r="H235" s="18"/>
      <c r="I235" s="18"/>
      <c r="J235" s="18"/>
      <c r="K235" s="18"/>
      <c r="L235" s="100"/>
      <c r="M235" s="100"/>
    </row>
    <row r="236" spans="8:13" x14ac:dyDescent="0.25">
      <c r="H236" s="18"/>
      <c r="I236" s="18"/>
      <c r="J236" s="18"/>
      <c r="K236" s="18"/>
      <c r="L236" s="100"/>
      <c r="M236" s="100"/>
    </row>
    <row r="237" spans="8:13" x14ac:dyDescent="0.25">
      <c r="H237" s="18"/>
      <c r="I237" s="18"/>
      <c r="J237" s="18"/>
      <c r="K237" s="18"/>
      <c r="L237" s="100"/>
      <c r="M237" s="100"/>
    </row>
    <row r="238" spans="8:13" x14ac:dyDescent="0.25">
      <c r="H238" s="18"/>
      <c r="I238" s="18"/>
      <c r="J238" s="18"/>
      <c r="K238" s="18"/>
      <c r="L238" s="100"/>
      <c r="M238" s="100"/>
    </row>
    <row r="239" spans="8:13" x14ac:dyDescent="0.25">
      <c r="H239" s="18"/>
      <c r="I239" s="18"/>
      <c r="J239" s="18"/>
      <c r="K239" s="18"/>
      <c r="L239" s="100"/>
      <c r="M239" s="100"/>
    </row>
    <row r="240" spans="8:13" x14ac:dyDescent="0.25">
      <c r="H240" s="18"/>
      <c r="I240" s="18"/>
      <c r="J240" s="18"/>
      <c r="K240" s="18"/>
      <c r="L240" s="100"/>
      <c r="M240" s="100"/>
    </row>
    <row r="241" spans="8:13" x14ac:dyDescent="0.25">
      <c r="H241" s="18"/>
      <c r="I241" s="18"/>
      <c r="J241" s="18"/>
      <c r="K241" s="18"/>
      <c r="L241" s="100"/>
      <c r="M241" s="100"/>
    </row>
    <row r="242" spans="8:13" x14ac:dyDescent="0.25">
      <c r="H242" s="18"/>
      <c r="I242" s="18"/>
      <c r="J242" s="18"/>
      <c r="K242" s="18"/>
      <c r="L242" s="100"/>
      <c r="M242" s="100"/>
    </row>
    <row r="243" spans="8:13" x14ac:dyDescent="0.25">
      <c r="H243" s="18"/>
      <c r="I243" s="18"/>
      <c r="J243" s="18"/>
      <c r="K243" s="18"/>
      <c r="L243" s="100"/>
      <c r="M243" s="100"/>
    </row>
  </sheetData>
  <pageMargins left="0.7" right="0.7" top="0.75" bottom="0.75" header="0.3" footer="0.3"/>
  <pageSetup paperSize="9" scale="84"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570"/>
  <sheetViews>
    <sheetView workbookViewId="0">
      <selection activeCell="V18" sqref="V18"/>
    </sheetView>
  </sheetViews>
  <sheetFormatPr baseColWidth="10" defaultColWidth="11.42578125" defaultRowHeight="15" x14ac:dyDescent="0.25"/>
  <cols>
    <col min="1" max="1" width="8.85546875" style="29" customWidth="1"/>
    <col min="2" max="2" width="10.5703125" style="29" customWidth="1"/>
    <col min="3" max="3" width="6.42578125" style="29" customWidth="1"/>
    <col min="4" max="4" width="15.28515625" style="29" customWidth="1"/>
    <col min="5" max="5" width="30.28515625" style="29" customWidth="1"/>
    <col min="6" max="6" width="12.5703125" style="29" customWidth="1"/>
    <col min="7" max="7" width="6.28515625" style="29" customWidth="1"/>
    <col min="8" max="8" width="8.28515625" style="29" hidden="1" customWidth="1"/>
    <col min="9" max="9" width="12.28515625" style="29" customWidth="1"/>
    <col min="10" max="10" width="10.28515625" style="29" hidden="1" customWidth="1"/>
    <col min="11" max="11" width="7.85546875" style="29" customWidth="1"/>
    <col min="12" max="12" width="12.140625" style="29" customWidth="1"/>
    <col min="13" max="13" width="3" style="97" customWidth="1"/>
    <col min="14" max="14" width="2.7109375" style="97" customWidth="1"/>
    <col min="15" max="15" width="3.28515625" style="28" customWidth="1"/>
    <col min="16" max="16" width="3.5703125" style="28" customWidth="1"/>
    <col min="17" max="17" width="5.140625" style="27" customWidth="1"/>
    <col min="18" max="18" width="3.7109375" style="27" customWidth="1"/>
    <col min="19" max="20" width="5" style="28" customWidth="1"/>
    <col min="21" max="16384" width="11.42578125" style="28"/>
  </cols>
  <sheetData>
    <row r="1" spans="1:50" ht="32.25" customHeight="1" x14ac:dyDescent="0.25">
      <c r="E1" s="107" t="s">
        <v>116</v>
      </c>
    </row>
    <row r="2" spans="1:50" ht="38.25" customHeight="1" x14ac:dyDescent="0.25">
      <c r="A2" s="23" t="s">
        <v>117</v>
      </c>
      <c r="B2" s="23" t="s">
        <v>118</v>
      </c>
      <c r="C2" s="23" t="s">
        <v>119</v>
      </c>
      <c r="D2" s="23" t="s">
        <v>120</v>
      </c>
      <c r="E2" s="23" t="s">
        <v>121</v>
      </c>
      <c r="F2" s="24" t="s">
        <v>122</v>
      </c>
      <c r="G2" s="23" t="s">
        <v>123</v>
      </c>
      <c r="H2" s="23" t="s">
        <v>124</v>
      </c>
      <c r="I2" s="23" t="s">
        <v>125</v>
      </c>
      <c r="J2" s="23" t="s">
        <v>126</v>
      </c>
      <c r="K2" s="23" t="s">
        <v>127</v>
      </c>
      <c r="L2" s="23" t="s">
        <v>128</v>
      </c>
      <c r="M2" s="25"/>
      <c r="N2" s="23" t="s">
        <v>129</v>
      </c>
      <c r="O2" s="24" t="s">
        <v>130</v>
      </c>
      <c r="P2" s="26" t="s">
        <v>131</v>
      </c>
      <c r="Q2" s="27" t="s">
        <v>132</v>
      </c>
      <c r="R2" s="27" t="s">
        <v>133</v>
      </c>
      <c r="T2" s="29" t="s">
        <v>134</v>
      </c>
    </row>
    <row r="3" spans="1:50" ht="12.75" customHeight="1" x14ac:dyDescent="0.25">
      <c r="A3" s="30">
        <v>42394</v>
      </c>
      <c r="B3" s="30">
        <f>IF(A3&lt;&gt;"",A3,"")</f>
        <v>42394</v>
      </c>
      <c r="C3" s="31">
        <v>1</v>
      </c>
      <c r="D3" s="32" t="str">
        <f>IF(E3&lt;&gt;"",VLOOKUP(E3,[1]CLIENTES!$A$2:$B$1001,2,FALSE),"")</f>
        <v>A28791069</v>
      </c>
      <c r="E3" s="33" t="s">
        <v>135</v>
      </c>
      <c r="F3" s="34">
        <v>1950</v>
      </c>
      <c r="G3" s="35">
        <v>21</v>
      </c>
      <c r="H3" s="36"/>
      <c r="I3" s="37">
        <f t="shared" ref="I3:I8" si="0">ROUND((F3*(G3/100)),2)</f>
        <v>409.5</v>
      </c>
      <c r="J3" s="37">
        <f t="shared" ref="J3:J8" si="1">ROUND((F3*(H3/100)),2)</f>
        <v>0</v>
      </c>
      <c r="K3" s="37"/>
      <c r="L3" s="37">
        <f t="shared" ref="L3:L8" si="2">+F3+I3+J3-K3</f>
        <v>2359.5</v>
      </c>
      <c r="M3" s="38"/>
      <c r="N3" s="39">
        <f t="shared" ref="N3:N8" si="3">IF(F3&lt;&gt;"",IF(MONTH(A3)&lt;=3,1,IF(AND(MONTH(A3)&gt;3,MONTH(A3)&lt;=6),2,IF(AND(MONTH(A3)&gt;6,MONTH(A3)&lt;=9),3,4))),"")</f>
        <v>1</v>
      </c>
      <c r="O3" s="40">
        <f>IF(AND(D3&lt;&gt;"",SUMIF($D$3:$D$517,D3,$F$3:$F$517)+SUMIF($D$3:$D$517,D3,$I$3:$I$517)+SUMIF($D$3:$D$517,D3,$J$3:$J$517)&gt;3005.06),IF(COUNTIF($D$3:D3,D3)&gt;1,INDEX([1]INGRESOS!$A$1:$O$523,MATCH(D3,$D$2:D2,0),COLUMN($O$2)),MAX($O$2:O2)+1),0)</f>
        <v>1</v>
      </c>
      <c r="P3" s="41">
        <f t="shared" ref="P3:P8" si="4">IF(A3&lt;&gt;"",MONTH(A3),"")</f>
        <v>1</v>
      </c>
      <c r="Q3" s="27" t="s">
        <v>91</v>
      </c>
      <c r="R3" s="27" t="s">
        <v>136</v>
      </c>
      <c r="T3" s="29" t="s">
        <v>137</v>
      </c>
      <c r="U3" s="42"/>
      <c r="V3" s="42">
        <f>L3:L4</f>
        <v>2359.5</v>
      </c>
      <c r="W3" s="28" t="s">
        <v>138</v>
      </c>
    </row>
    <row r="4" spans="1:50" ht="12.75" customHeight="1" x14ac:dyDescent="0.25">
      <c r="A4" s="30">
        <v>42394</v>
      </c>
      <c r="B4" s="30">
        <v>42394</v>
      </c>
      <c r="C4" s="31">
        <v>2</v>
      </c>
      <c r="D4" s="32" t="str">
        <f>IF(E4&lt;&gt;"",VLOOKUP(E4,[1]CLIENTES!$A$2:$B$1001,2,FALSE),"")</f>
        <v>A28791069</v>
      </c>
      <c r="E4" s="33" t="s">
        <v>135</v>
      </c>
      <c r="F4" s="34">
        <v>950</v>
      </c>
      <c r="G4" s="35">
        <v>21</v>
      </c>
      <c r="H4" s="36"/>
      <c r="I4" s="37">
        <f t="shared" si="0"/>
        <v>199.5</v>
      </c>
      <c r="J4" s="37">
        <f t="shared" si="1"/>
        <v>0</v>
      </c>
      <c r="K4" s="37"/>
      <c r="L4" s="37">
        <f t="shared" si="2"/>
        <v>1149.5</v>
      </c>
      <c r="M4" s="38"/>
      <c r="N4" s="39">
        <f t="shared" si="3"/>
        <v>1</v>
      </c>
      <c r="O4" s="40">
        <f>IF(AND(D4&lt;&gt;"",SUMIF($D$3:$D$517,D4,$F$3:$F$517)+SUMIF($D$3:$D$517,D4,$I$3:$I$517)+SUMIF($D$3:$D$517,D4,$J$3:$J$517)&gt;3005.06),IF(COUNTIF($D$3:D4,D4)&gt;1,INDEX([1]INGRESOS!$A$1:$O$523,MATCH(D4,$D$2:D3,0),COLUMN($O$2)),MAX($O$2:O3)+1),0)</f>
        <v>1</v>
      </c>
      <c r="P4" s="41">
        <f t="shared" si="4"/>
        <v>1</v>
      </c>
      <c r="Q4" s="27" t="s">
        <v>91</v>
      </c>
      <c r="R4" s="27" t="s">
        <v>136</v>
      </c>
      <c r="T4" s="29" t="s">
        <v>137</v>
      </c>
      <c r="U4" s="42"/>
      <c r="V4" s="42">
        <f>L5+F6+L8</f>
        <v>6069.3</v>
      </c>
      <c r="W4" s="28" t="s">
        <v>139</v>
      </c>
    </row>
    <row r="5" spans="1:50" ht="12.75" customHeight="1" x14ac:dyDescent="0.25">
      <c r="A5" s="30">
        <v>42410</v>
      </c>
      <c r="B5" s="30">
        <f>IF(A5&lt;&gt;"",A5,"")</f>
        <v>42410</v>
      </c>
      <c r="C5" s="31">
        <v>3</v>
      </c>
      <c r="D5" s="32" t="str">
        <f>IF(E5&lt;&gt;"",VLOOKUP(E5,[1]CLIENTES!$A$2:$B$1001,2,FALSE),"")</f>
        <v>A28791069</v>
      </c>
      <c r="E5" s="33" t="s">
        <v>135</v>
      </c>
      <c r="F5" s="34">
        <v>1350</v>
      </c>
      <c r="G5" s="35">
        <v>21</v>
      </c>
      <c r="H5" s="36"/>
      <c r="I5" s="37">
        <f t="shared" si="0"/>
        <v>283.5</v>
      </c>
      <c r="J5" s="37">
        <f t="shared" si="1"/>
        <v>0</v>
      </c>
      <c r="K5" s="37"/>
      <c r="L5" s="37">
        <f t="shared" si="2"/>
        <v>1633.5</v>
      </c>
      <c r="M5" s="38"/>
      <c r="N5" s="39">
        <f t="shared" si="3"/>
        <v>1</v>
      </c>
      <c r="O5" s="40">
        <f>IF(AND(D5&lt;&gt;"",SUMIF($D$3:$D$517,D5,$F$3:$F$517)+SUMIF($D$3:$D$517,D5,$I$3:$I$517)+SUMIF($D$3:$D$517,D5,$J$3:$J$517)&gt;3005.06),IF(COUNTIF($D$3:D5,D5)&gt;1,INDEX([1]INGRESOS!$A$1:$O$523,MATCH(D5,$D$2:D4,0),COLUMN($O$2)),MAX($O$2:O4)+1),0)</f>
        <v>1</v>
      </c>
      <c r="P5" s="41">
        <f t="shared" si="4"/>
        <v>2</v>
      </c>
      <c r="Q5" s="27" t="s">
        <v>91</v>
      </c>
      <c r="R5" s="27" t="s">
        <v>136</v>
      </c>
      <c r="T5" s="29" t="s">
        <v>137</v>
      </c>
      <c r="V5" s="42">
        <f>L7+L8</f>
        <v>4331.8</v>
      </c>
      <c r="W5" s="28" t="s">
        <v>140</v>
      </c>
    </row>
    <row r="6" spans="1:50" ht="12.75" customHeight="1" x14ac:dyDescent="0.25">
      <c r="A6" s="30">
        <v>42419</v>
      </c>
      <c r="B6" s="30">
        <f>IF(A6&lt;&gt;"",A6,"")</f>
        <v>42419</v>
      </c>
      <c r="C6" s="31">
        <v>4</v>
      </c>
      <c r="D6" s="32" t="s">
        <v>141</v>
      </c>
      <c r="E6" s="33" t="s">
        <v>142</v>
      </c>
      <c r="F6" s="34">
        <v>2040</v>
      </c>
      <c r="G6" s="35">
        <v>21</v>
      </c>
      <c r="H6" s="36"/>
      <c r="I6" s="37">
        <f t="shared" si="0"/>
        <v>428.4</v>
      </c>
      <c r="J6" s="37">
        <f t="shared" si="1"/>
        <v>0</v>
      </c>
      <c r="K6" s="37"/>
      <c r="L6" s="37">
        <f t="shared" si="2"/>
        <v>2468.4</v>
      </c>
      <c r="M6" s="38"/>
      <c r="N6" s="39">
        <f t="shared" si="3"/>
        <v>1</v>
      </c>
      <c r="O6" s="40">
        <f>IF(AND(D6&lt;&gt;"",SUMIF($D$3:$D$517,D6,$F$3:$F$517)+SUMIF($D$3:$D$517,D6,$I$3:$I$517)+SUMIF($D$3:$D$517,D6,$J$3:$J$517)&gt;3005.06),IF(COUNTIF($D$3:D6,D6)&gt;1,INDEX([1]INGRESOS!$A$1:$O$523,MATCH(D6,$D$2:D5,0),COLUMN($O$2)),MAX($O$2:O5)+1),0)</f>
        <v>2</v>
      </c>
      <c r="P6" s="41">
        <f t="shared" si="4"/>
        <v>2</v>
      </c>
      <c r="Q6" s="27" t="s">
        <v>91</v>
      </c>
      <c r="R6" s="27" t="s">
        <v>136</v>
      </c>
      <c r="T6" s="29" t="s">
        <v>137</v>
      </c>
    </row>
    <row r="7" spans="1:50" ht="12.75" customHeight="1" x14ac:dyDescent="0.25">
      <c r="A7" s="30">
        <v>42439</v>
      </c>
      <c r="B7" s="30">
        <f>IF(A7&lt;&gt;"",A7,"")</f>
        <v>42439</v>
      </c>
      <c r="C7" s="31">
        <v>5</v>
      </c>
      <c r="D7" s="32" t="str">
        <f>IF(E7&lt;&gt;"",VLOOKUP(E7,[1]CLIENTES!$A$2:$B$1001,2,FALSE),"")</f>
        <v>A28791069</v>
      </c>
      <c r="E7" s="33" t="s">
        <v>135</v>
      </c>
      <c r="F7" s="34">
        <v>1600</v>
      </c>
      <c r="G7" s="35">
        <v>21</v>
      </c>
      <c r="H7" s="36"/>
      <c r="I7" s="37">
        <f t="shared" si="0"/>
        <v>336</v>
      </c>
      <c r="J7" s="37">
        <f t="shared" si="1"/>
        <v>0</v>
      </c>
      <c r="K7" s="37"/>
      <c r="L7" s="37">
        <f t="shared" si="2"/>
        <v>1936</v>
      </c>
      <c r="M7" s="38"/>
      <c r="N7" s="39">
        <f t="shared" si="3"/>
        <v>1</v>
      </c>
      <c r="O7" s="40">
        <f>IF(AND(D7&lt;&gt;"",SUMIF($D$3:$D$517,D7,$F$3:$F$517)+SUMIF($D$3:$D$517,D7,$I$3:$I$517)+SUMIF($D$3:$D$517,D7,$J$3:$J$517)&gt;3005.06),IF(COUNTIF($D$3:D7,D7)&gt;1,INDEX([1]INGRESOS!$A$1:$O$523,MATCH(D7,$D$2:D6,0),COLUMN($O$2)),MAX($O$2:O6)+1),0)</f>
        <v>1</v>
      </c>
      <c r="P7" s="41">
        <f t="shared" si="4"/>
        <v>3</v>
      </c>
      <c r="Q7" s="27" t="s">
        <v>91</v>
      </c>
      <c r="R7" s="27" t="s">
        <v>136</v>
      </c>
      <c r="T7" s="29" t="s">
        <v>137</v>
      </c>
      <c r="U7" s="42"/>
      <c r="AR7"/>
      <c r="AS7"/>
      <c r="AT7"/>
      <c r="AU7"/>
      <c r="AV7"/>
      <c r="AW7"/>
      <c r="AX7"/>
    </row>
    <row r="8" spans="1:50" ht="12.75" customHeight="1" x14ac:dyDescent="0.25">
      <c r="A8" s="30">
        <v>42439</v>
      </c>
      <c r="B8" s="30">
        <f>IF(A8&lt;&gt;"",A8,"")</f>
        <v>42439</v>
      </c>
      <c r="C8" s="31">
        <v>6</v>
      </c>
      <c r="D8" s="32" t="str">
        <f>IF(E8&lt;&gt;"",VLOOKUP(E8,[1]CLIENTES!$A$2:$B$1001,2,FALSE),"")</f>
        <v>Q4675003J</v>
      </c>
      <c r="E8" s="33" t="s">
        <v>142</v>
      </c>
      <c r="F8" s="34">
        <v>1980</v>
      </c>
      <c r="G8" s="35">
        <v>21</v>
      </c>
      <c r="H8" s="36"/>
      <c r="I8" s="37">
        <f t="shared" si="0"/>
        <v>415.8</v>
      </c>
      <c r="J8" s="37">
        <f t="shared" si="1"/>
        <v>0</v>
      </c>
      <c r="K8" s="37">
        <f>ROUND(F8*0,2)</f>
        <v>0</v>
      </c>
      <c r="L8" s="37">
        <f t="shared" si="2"/>
        <v>2395.8000000000002</v>
      </c>
      <c r="M8" s="38"/>
      <c r="N8" s="39">
        <f t="shared" si="3"/>
        <v>1</v>
      </c>
      <c r="O8" s="40">
        <f>IF(AND(D8&lt;&gt;"",SUMIF($D$3:$D$517,D8,$F$3:$F$517)+SUMIF($D$3:$D$517,D8,$I$3:$I$517)+SUMIF($D$3:$D$517,D8,$J$3:$J$517)&gt;3005.06),IF(COUNTIF($D$3:D8,D8)&gt;1,INDEX([1]INGRESOS!$A$1:$O$523,MATCH(D8,$D$2:D7,0),COLUMN($O$2)),MAX($O$2:O7)+1),0)</f>
        <v>2</v>
      </c>
      <c r="P8" s="41">
        <f t="shared" si="4"/>
        <v>3</v>
      </c>
      <c r="Q8" s="27" t="s">
        <v>91</v>
      </c>
      <c r="R8" s="27" t="s">
        <v>136</v>
      </c>
      <c r="T8" s="29" t="s">
        <v>137</v>
      </c>
      <c r="AR8"/>
      <c r="AS8"/>
      <c r="AT8"/>
      <c r="AU8"/>
      <c r="AV8"/>
      <c r="AW8"/>
      <c r="AX8"/>
    </row>
    <row r="9" spans="1:50" s="48" customFormat="1" ht="18.75" customHeight="1" x14ac:dyDescent="0.2">
      <c r="A9" s="43"/>
      <c r="B9" s="43"/>
      <c r="C9" s="44"/>
      <c r="D9" s="45"/>
      <c r="E9" s="46" t="s">
        <v>143</v>
      </c>
      <c r="F9" s="47">
        <f>SUM(F3:F8)</f>
        <v>9870</v>
      </c>
      <c r="G9" s="47"/>
      <c r="H9" s="47">
        <f>SUM(H3:H8)</f>
        <v>0</v>
      </c>
      <c r="I9" s="47">
        <f>SUM(I3:I8)</f>
        <v>2072.7000000000003</v>
      </c>
      <c r="J9" s="47">
        <f>SUM(J3:J8)</f>
        <v>0</v>
      </c>
      <c r="K9" s="47"/>
      <c r="L9" s="47">
        <f>SUM(L3:L8)</f>
        <v>11942.7</v>
      </c>
      <c r="M9" s="112"/>
      <c r="N9" s="113"/>
      <c r="O9" s="114"/>
      <c r="P9" s="115"/>
      <c r="Q9" s="112"/>
      <c r="AR9" s="49"/>
      <c r="AS9" s="49"/>
      <c r="AT9" s="49"/>
      <c r="AU9" s="49"/>
      <c r="AV9" s="49"/>
      <c r="AW9" s="49"/>
      <c r="AX9" s="49"/>
    </row>
    <row r="10" spans="1:50" s="48" customFormat="1" ht="18.75" customHeight="1" x14ac:dyDescent="0.2">
      <c r="A10" s="43"/>
      <c r="B10" s="43"/>
      <c r="C10" s="44"/>
      <c r="D10" s="45"/>
      <c r="E10" s="46"/>
      <c r="F10" s="47"/>
      <c r="G10" s="47"/>
      <c r="H10" s="47"/>
      <c r="I10" s="47"/>
      <c r="J10" s="47"/>
      <c r="K10" s="47"/>
      <c r="L10" s="47"/>
      <c r="M10" s="112"/>
      <c r="N10" s="113"/>
      <c r="O10" s="114"/>
      <c r="P10" s="115"/>
      <c r="Q10" s="112"/>
      <c r="AR10" s="49"/>
      <c r="AS10" s="49"/>
      <c r="AT10" s="49"/>
      <c r="AU10" s="49"/>
      <c r="AV10" s="49"/>
      <c r="AW10" s="49"/>
      <c r="AX10" s="49"/>
    </row>
    <row r="11" spans="1:50" s="58" customFormat="1" ht="12.75" customHeight="1" x14ac:dyDescent="0.25">
      <c r="A11" s="50">
        <v>42479</v>
      </c>
      <c r="B11" s="50">
        <f>IF(A11&lt;&gt;"",A11,"")</f>
        <v>42479</v>
      </c>
      <c r="C11" s="51">
        <v>7</v>
      </c>
      <c r="D11" s="52" t="str">
        <f>IF(E11&lt;&gt;"",VLOOKUP(E11,[1]CLIENTES!$A$2:$B$1001,2,FALSE),"")</f>
        <v>A28791069</v>
      </c>
      <c r="E11" s="53" t="s">
        <v>135</v>
      </c>
      <c r="F11" s="54">
        <v>1500</v>
      </c>
      <c r="G11" s="55">
        <v>21</v>
      </c>
      <c r="H11" s="56"/>
      <c r="I11" s="57">
        <f>ROUND((F11*(G11/100)),2)</f>
        <v>315</v>
      </c>
      <c r="J11" s="57">
        <f>ROUND((F11*(H11/100)),2)</f>
        <v>0</v>
      </c>
      <c r="K11" s="57"/>
      <c r="L11" s="57">
        <f>+F11+I11+J11-K11</f>
        <v>1815</v>
      </c>
      <c r="N11" s="59">
        <f>IF(F11&lt;&gt;"",IF(MONTH(A11)&lt;=3,1,IF(AND(MONTH(A11)&gt;3,MONTH(A11)&lt;=6),2,IF(AND(MONTH(A11)&gt;6,MONTH(A11)&lt;=9),3,4))),"")</f>
        <v>2</v>
      </c>
      <c r="O11" s="60">
        <f>IF(AND(D11&lt;&gt;"",SUMIF($D$3:$D$517,D11,$F$3:$F$517)+SUMIF($D$3:$D$517,D11,$I$3:$I$517)+SUMIF($D$3:$D$517,D11,$J$3:$J$517)&gt;3005.06),IF(COUNTIF($D$3:D11,D11)&gt;1,INDEX([1]INGRESOS!$A$1:$O$523,MATCH(D11,$D$2:D10,0),COLUMN($O$2)),MAX($O$2:O10)+1),0)</f>
        <v>1</v>
      </c>
      <c r="P11" s="61">
        <f>IF(A11&lt;&gt;"",MONTH(A11),"")</f>
        <v>4</v>
      </c>
      <c r="Q11" s="62" t="s">
        <v>91</v>
      </c>
      <c r="R11" s="62" t="s">
        <v>136</v>
      </c>
      <c r="S11" s="62" t="s">
        <v>136</v>
      </c>
      <c r="T11" s="63"/>
      <c r="U11" s="64"/>
      <c r="AR11" s="65"/>
      <c r="AS11" s="65"/>
      <c r="AT11" s="65"/>
      <c r="AU11" s="65"/>
      <c r="AV11" s="65"/>
      <c r="AW11" s="65"/>
      <c r="AX11" s="65"/>
    </row>
    <row r="12" spans="1:50" s="58" customFormat="1" ht="12.75" customHeight="1" x14ac:dyDescent="0.25">
      <c r="A12" s="50">
        <v>42479</v>
      </c>
      <c r="B12" s="50">
        <f>IF(A12&lt;&gt;"",A12,"")</f>
        <v>42479</v>
      </c>
      <c r="C12" s="51">
        <v>8</v>
      </c>
      <c r="D12" s="52" t="str">
        <f>IF(E12&lt;&gt;"",VLOOKUP(E12,[1]CLIENTES!$A$2:$B$1001,2,FALSE),"")</f>
        <v>A28791069</v>
      </c>
      <c r="E12" s="53" t="s">
        <v>135</v>
      </c>
      <c r="F12" s="54">
        <v>1900</v>
      </c>
      <c r="G12" s="55">
        <v>21</v>
      </c>
      <c r="H12" s="56"/>
      <c r="I12" s="57">
        <f>ROUND((F12*(G12/100)),2)</f>
        <v>399</v>
      </c>
      <c r="J12" s="57">
        <f>ROUND((F12*(H12/100)),2)</f>
        <v>0</v>
      </c>
      <c r="K12" s="57">
        <f>ROUND(F12*0,2)</f>
        <v>0</v>
      </c>
      <c r="L12" s="57">
        <f>+F12+I12+J12-K12</f>
        <v>2299</v>
      </c>
      <c r="N12" s="59">
        <f>IF(F12&lt;&gt;"",IF(MONTH(A12)&lt;=3,1,IF(AND(MONTH(A12)&gt;3,MONTH(A12)&lt;=6),2,IF(AND(MONTH(A12)&gt;6,MONTH(A12)&lt;=9),3,4))),"")</f>
        <v>2</v>
      </c>
      <c r="O12" s="60">
        <f>IF(AND(D12&lt;&gt;"",SUMIF($D$3:$D$517,D12,$F$3:$F$517)+SUMIF($D$3:$D$517,D12,$I$3:$I$517)+SUMIF($D$3:$D$517,D12,$J$3:$J$517)&gt;3005.06),IF(COUNTIF($D$3:D12,D12)&gt;1,INDEX([1]INGRESOS!$A$1:$O$523,MATCH(D12,$D$2:D11,0),COLUMN($O$2)),MAX($O$2:O11)+1),0)</f>
        <v>1</v>
      </c>
      <c r="P12" s="61">
        <f>IF(A12&lt;&gt;"",MONTH(A12),"")</f>
        <v>4</v>
      </c>
      <c r="Q12" s="62" t="s">
        <v>91</v>
      </c>
      <c r="R12" s="62" t="s">
        <v>136</v>
      </c>
      <c r="S12" s="62" t="s">
        <v>136</v>
      </c>
      <c r="T12" s="63"/>
      <c r="AR12" s="65"/>
      <c r="AS12" s="65"/>
      <c r="AT12" s="65"/>
      <c r="AU12" s="65"/>
      <c r="AV12" s="65"/>
      <c r="AW12" s="65"/>
      <c r="AX12" s="65"/>
    </row>
    <row r="13" spans="1:50" s="58" customFormat="1" ht="12.75" customHeight="1" x14ac:dyDescent="0.25">
      <c r="A13" s="50">
        <v>42480</v>
      </c>
      <c r="B13" s="50">
        <f>IF(A13&lt;&gt;"",A13,"")</f>
        <v>42480</v>
      </c>
      <c r="C13" s="51">
        <v>9</v>
      </c>
      <c r="D13" s="52" t="str">
        <f>IF(E13&lt;&gt;"",VLOOKUP(E13,[1]CLIENTES!$A$2:$B$1001,2,FALSE),"")</f>
        <v>A28791069</v>
      </c>
      <c r="E13" s="53" t="s">
        <v>135</v>
      </c>
      <c r="F13" s="54">
        <v>2091</v>
      </c>
      <c r="G13" s="55">
        <v>21</v>
      </c>
      <c r="H13" s="56"/>
      <c r="I13" s="57">
        <f>ROUND((F13*(G13/100)),2)</f>
        <v>439.11</v>
      </c>
      <c r="J13" s="57">
        <f>ROUND((F13*(H13/100)),2)</f>
        <v>0</v>
      </c>
      <c r="K13" s="57">
        <f>ROUND(F13*0,2)</f>
        <v>0</v>
      </c>
      <c r="L13" s="57">
        <f>+F13+I13+J13-K13</f>
        <v>2530.11</v>
      </c>
      <c r="N13" s="59">
        <f>IF(F13&lt;&gt;"",IF(MONTH(A13)&lt;=3,1,IF(AND(MONTH(A13)&gt;3,MONTH(A13)&lt;=6),2,IF(AND(MONTH(A13)&gt;6,MONTH(A13)&lt;=9),3,4))),"")</f>
        <v>2</v>
      </c>
      <c r="O13" s="60">
        <f>IF(AND(D13&lt;&gt;"",SUMIF($D$3:$D$517,D13,$F$3:$F$517)+SUMIF($D$3:$D$517,D13,$I$3:$I$517)+SUMIF($D$3:$D$517,D13,$J$3:$J$517)&gt;3005.06),IF(COUNTIF($D$3:D13,D13)&gt;1,INDEX([1]INGRESOS!$A$1:$O$523,MATCH(D13,$D$2:D12,0),COLUMN($O$2)),MAX($O$2:O12)+1),0)</f>
        <v>1</v>
      </c>
      <c r="P13" s="61">
        <f>IF(A13&lt;&gt;"",MONTH(A13),"")</f>
        <v>4</v>
      </c>
      <c r="Q13" s="62" t="s">
        <v>91</v>
      </c>
      <c r="R13" s="62" t="s">
        <v>136</v>
      </c>
      <c r="S13" s="62" t="s">
        <v>136</v>
      </c>
      <c r="T13" s="63"/>
      <c r="U13" s="63" t="s">
        <v>140</v>
      </c>
      <c r="V13" s="64">
        <f>SUM(L11:L14)</f>
        <v>9064.11</v>
      </c>
      <c r="W13" s="58" t="s">
        <v>152</v>
      </c>
      <c r="AR13" s="65"/>
      <c r="AS13" s="65"/>
      <c r="AT13" s="65"/>
      <c r="AU13" s="65"/>
      <c r="AV13" s="65"/>
      <c r="AW13" s="65"/>
      <c r="AX13" s="65"/>
    </row>
    <row r="14" spans="1:50" s="58" customFormat="1" ht="12.75" customHeight="1" x14ac:dyDescent="0.25">
      <c r="A14" s="50">
        <v>42481</v>
      </c>
      <c r="B14" s="50">
        <f>IF(A14&lt;&gt;"",A14,"")</f>
        <v>42481</v>
      </c>
      <c r="C14" s="51">
        <v>10</v>
      </c>
      <c r="D14" s="52" t="str">
        <f>IF(E14&lt;&gt;"",VLOOKUP(E14,[1]CLIENTES!$A$2:$B$1001,2,FALSE),"")</f>
        <v>A28791069</v>
      </c>
      <c r="E14" s="53" t="s">
        <v>135</v>
      </c>
      <c r="F14" s="54">
        <v>2000</v>
      </c>
      <c r="G14" s="55">
        <v>21</v>
      </c>
      <c r="H14" s="56"/>
      <c r="I14" s="57">
        <f>ROUND((F14*(G14/100)),2)</f>
        <v>420</v>
      </c>
      <c r="J14" s="57">
        <f>ROUND((F14*(H14/100)),2)</f>
        <v>0</v>
      </c>
      <c r="K14" s="57"/>
      <c r="L14" s="57">
        <f>+F14+I14+J14-K14</f>
        <v>2420</v>
      </c>
      <c r="N14" s="59">
        <f>IF(F14&lt;&gt;"",IF(MONTH(A14)&lt;=3,1,IF(AND(MONTH(A14)&gt;3,MONTH(A14)&lt;=6),2,IF(AND(MONTH(A14)&gt;6,MONTH(A14)&lt;=9),3,4))),"")</f>
        <v>2</v>
      </c>
      <c r="O14" s="60">
        <f>IF(AND(D14&lt;&gt;"",SUMIF($D$3:$D$517,D14,$F$3:$F$517)+SUMIF($D$3:$D$517,D14,$I$3:$I$517)+SUMIF($D$3:$D$517,D14,$J$3:$J$517)&gt;3005.06),IF(COUNTIF($D$3:D14,D14)&gt;1,INDEX([1]INGRESOS!$A$1:$O$523,MATCH(D14,$D$2:D13,0),COLUMN($O$2)),MAX($O$2:O13)+1),0)</f>
        <v>1</v>
      </c>
      <c r="P14" s="61">
        <f>IF(A14&lt;&gt;"",MONTH(A14),"")</f>
        <v>4</v>
      </c>
      <c r="Q14" s="62" t="s">
        <v>91</v>
      </c>
      <c r="R14" s="62" t="s">
        <v>136</v>
      </c>
      <c r="S14" s="62" t="s">
        <v>136</v>
      </c>
      <c r="T14" s="63"/>
      <c r="AR14" s="65"/>
      <c r="AS14" s="65"/>
      <c r="AT14" s="65"/>
      <c r="AU14" s="65"/>
      <c r="AV14" s="65"/>
      <c r="AW14" s="65"/>
      <c r="AX14" s="65"/>
    </row>
    <row r="15" spans="1:50" s="97" customFormat="1" ht="12.75" customHeight="1" x14ac:dyDescent="0.25">
      <c r="A15" s="93"/>
      <c r="B15" s="93"/>
      <c r="C15" s="94"/>
      <c r="D15" s="32"/>
      <c r="E15" s="281" t="s">
        <v>140</v>
      </c>
      <c r="F15" s="151">
        <f>SUM(F11:F14)</f>
        <v>7491</v>
      </c>
      <c r="G15" s="151"/>
      <c r="H15" s="151">
        <f>SUM(H11:H14)</f>
        <v>0</v>
      </c>
      <c r="I15" s="151">
        <f>SUM(I11:I14)</f>
        <v>1573.1100000000001</v>
      </c>
      <c r="J15" s="151">
        <f>SUM(J11:J14)</f>
        <v>0</v>
      </c>
      <c r="K15" s="151">
        <f>SUM(K11:K14)</f>
        <v>0</v>
      </c>
      <c r="L15" s="151">
        <f>SUM(L11:L14)</f>
        <v>9064.11</v>
      </c>
      <c r="N15" s="109"/>
      <c r="O15" s="110"/>
      <c r="P15" s="111"/>
      <c r="Q15" s="96"/>
      <c r="R15" s="96"/>
      <c r="T15" s="98"/>
      <c r="AR15" s="100"/>
      <c r="AS15" s="100"/>
      <c r="AT15" s="100"/>
      <c r="AU15" s="100"/>
      <c r="AV15" s="100"/>
      <c r="AW15" s="100"/>
      <c r="AX15" s="100"/>
    </row>
    <row r="16" spans="1:50" s="97" customFormat="1" ht="12.75" customHeight="1" x14ac:dyDescent="0.25">
      <c r="A16" s="93"/>
      <c r="B16" s="93"/>
      <c r="C16" s="94"/>
      <c r="D16" s="32"/>
      <c r="E16" s="281"/>
      <c r="F16" s="151"/>
      <c r="G16" s="151"/>
      <c r="H16" s="151"/>
      <c r="I16" s="151"/>
      <c r="J16" s="151"/>
      <c r="K16" s="151"/>
      <c r="L16" s="151"/>
      <c r="N16" s="109"/>
      <c r="O16" s="110"/>
      <c r="P16" s="111"/>
      <c r="Q16" s="96"/>
      <c r="R16" s="96"/>
      <c r="T16" s="98"/>
      <c r="AR16" s="100"/>
      <c r="AS16" s="100"/>
      <c r="AT16" s="100"/>
      <c r="AU16" s="100"/>
      <c r="AV16" s="100"/>
      <c r="AW16" s="100"/>
      <c r="AX16" s="100"/>
    </row>
    <row r="17" spans="1:50" s="73" customFormat="1" ht="15" customHeight="1" x14ac:dyDescent="0.25">
      <c r="A17" s="66">
        <v>42494</v>
      </c>
      <c r="B17" s="66">
        <f>IF(A17&lt;&gt;"",A17,"")</f>
        <v>42494</v>
      </c>
      <c r="C17" s="67">
        <v>11</v>
      </c>
      <c r="D17" s="68" t="str">
        <f>IF(E17&lt;&gt;"",VLOOKUP(E17,[1]CLIENTES!$A$2:$B$1001,2,FALSE),"")</f>
        <v>A28791069</v>
      </c>
      <c r="E17" s="69" t="s">
        <v>135</v>
      </c>
      <c r="F17" s="70">
        <v>1750</v>
      </c>
      <c r="G17" s="71">
        <v>21</v>
      </c>
      <c r="H17" s="149"/>
      <c r="I17" s="72">
        <f>ROUND((F17*(G17/100)),2)</f>
        <v>367.5</v>
      </c>
      <c r="J17" s="72">
        <f>ROUND((F17*(H17/100)),2)</f>
        <v>0</v>
      </c>
      <c r="K17" s="72"/>
      <c r="L17" s="72">
        <f>+F17+I17+J17-K17</f>
        <v>2117.5</v>
      </c>
      <c r="N17" s="74">
        <f>IF(F17&lt;&gt;"",IF(MONTH(A17)&lt;=3,1,IF(AND(MONTH(A17)&gt;3,MONTH(A17)&lt;=6),2,IF(AND(MONTH(A17)&gt;6,MONTH(A17)&lt;=9),3,4))),"")</f>
        <v>2</v>
      </c>
      <c r="O17" s="75">
        <f>IF(AND(D17&lt;&gt;"",SUMIF($D$3:$D$517,D17,$F$3:$F$517)+SUMIF($D$3:$D$517,D17,$I$3:$I$517)+SUMIF($D$3:$D$517,D17,$J$3:$J$517)&gt;3005.06),IF(COUNTIF($D$3:D17,D17)&gt;1,INDEX([1]INGRESOS!$A$1:$O$523,MATCH(D17,$D$2:D15,0),COLUMN($O$2)),MAX($O$2:O15)+1),0)</f>
        <v>1</v>
      </c>
      <c r="P17" s="76">
        <f>IF(A17&lt;&gt;"",MONTH(A17),"")</f>
        <v>5</v>
      </c>
      <c r="Q17" s="77" t="s">
        <v>91</v>
      </c>
      <c r="R17" s="77" t="s">
        <v>144</v>
      </c>
      <c r="T17" s="78"/>
      <c r="AR17" s="79"/>
      <c r="AS17" s="79"/>
      <c r="AT17" s="79"/>
      <c r="AU17" s="79"/>
      <c r="AV17" s="79"/>
      <c r="AW17" s="79"/>
      <c r="AX17" s="79"/>
    </row>
    <row r="18" spans="1:50" s="73" customFormat="1" ht="12.75" customHeight="1" x14ac:dyDescent="0.25">
      <c r="A18" s="66">
        <v>42510</v>
      </c>
      <c r="B18" s="66">
        <f>IF(A18&lt;&gt;"",A18,"")</f>
        <v>42510</v>
      </c>
      <c r="C18" s="67">
        <v>12</v>
      </c>
      <c r="D18" s="68" t="str">
        <f>IF(E18&lt;&gt;"",VLOOKUP(E18,[1]CLIENTES!$A$2:$B$1001,2,FALSE),"")</f>
        <v>A28791069</v>
      </c>
      <c r="E18" s="69" t="s">
        <v>135</v>
      </c>
      <c r="F18" s="70">
        <v>1800</v>
      </c>
      <c r="G18" s="71">
        <v>21</v>
      </c>
      <c r="H18" s="149"/>
      <c r="I18" s="72">
        <f>ROUND((F18*(G18/100)),2)</f>
        <v>378</v>
      </c>
      <c r="J18" s="72">
        <f>ROUND((F18*(H18/100)),2)</f>
        <v>0</v>
      </c>
      <c r="K18" s="72"/>
      <c r="L18" s="72">
        <f>+F18+I18+J18-K18</f>
        <v>2178</v>
      </c>
      <c r="N18" s="74">
        <f>IF(F18&lt;&gt;"",IF(MONTH(A18)&lt;=3,1,IF(AND(MONTH(A18)&gt;3,MONTH(A18)&lt;=6),2,IF(AND(MONTH(A18)&gt;6,MONTH(A18)&lt;=9),3,4))),"")</f>
        <v>2</v>
      </c>
      <c r="O18" s="75">
        <v>1</v>
      </c>
      <c r="P18" s="76">
        <f>IF(A18&lt;&gt;"",MONTH(A18),"")</f>
        <v>5</v>
      </c>
      <c r="Q18" s="77" t="s">
        <v>91</v>
      </c>
      <c r="R18" s="77" t="s">
        <v>144</v>
      </c>
      <c r="T18" s="78"/>
      <c r="U18" s="73" t="s">
        <v>152</v>
      </c>
      <c r="V18" s="318">
        <f>SUM(L17:L20)</f>
        <v>9256.5</v>
      </c>
      <c r="W18" s="73" t="s">
        <v>154</v>
      </c>
      <c r="AR18" s="79"/>
      <c r="AS18" s="79"/>
      <c r="AT18" s="79"/>
      <c r="AU18" s="79"/>
      <c r="AV18" s="79"/>
      <c r="AW18" s="79"/>
      <c r="AX18" s="79"/>
    </row>
    <row r="19" spans="1:50" s="73" customFormat="1" ht="12.75" customHeight="1" x14ac:dyDescent="0.25">
      <c r="A19" s="66">
        <v>42510</v>
      </c>
      <c r="B19" s="66">
        <f>IF(A19&lt;&gt;"",A19,"")</f>
        <v>42510</v>
      </c>
      <c r="C19" s="67">
        <v>13</v>
      </c>
      <c r="D19" s="68" t="str">
        <f>IF(E19&lt;&gt;"",VLOOKUP(E19,[1]CLIENTES!$A$2:$B$1001,2,FALSE),"")</f>
        <v>A28791069</v>
      </c>
      <c r="E19" s="69" t="s">
        <v>135</v>
      </c>
      <c r="F19" s="70">
        <v>1950</v>
      </c>
      <c r="G19" s="71">
        <v>21</v>
      </c>
      <c r="H19" s="149"/>
      <c r="I19" s="72">
        <f>ROUND((F19*(G19/100)),2)</f>
        <v>409.5</v>
      </c>
      <c r="J19" s="72">
        <f>ROUND((F19*(H19/100)),2)</f>
        <v>0</v>
      </c>
      <c r="K19" s="72"/>
      <c r="L19" s="72">
        <f>+F19+I19+J19-K19</f>
        <v>2359.5</v>
      </c>
      <c r="N19" s="74">
        <f>IF(F19&lt;&gt;"",IF(MONTH(A19)&lt;=3,1,IF(AND(MONTH(A19)&gt;3,MONTH(A19)&lt;=6),2,IF(AND(MONTH(A19)&gt;6,MONTH(A19)&lt;=9),3,4))),"")</f>
        <v>2</v>
      </c>
      <c r="O19" s="75">
        <v>1</v>
      </c>
      <c r="P19" s="76">
        <f>IF(A19&lt;&gt;"",MONTH(A19),"")</f>
        <v>5</v>
      </c>
      <c r="Q19" s="77" t="s">
        <v>91</v>
      </c>
      <c r="R19" s="77" t="s">
        <v>144</v>
      </c>
      <c r="T19" s="78"/>
      <c r="AR19" s="79"/>
      <c r="AS19" s="79"/>
      <c r="AT19" s="79"/>
      <c r="AU19" s="79"/>
      <c r="AV19" s="79"/>
      <c r="AW19" s="79"/>
      <c r="AX19" s="79"/>
    </row>
    <row r="20" spans="1:50" s="73" customFormat="1" ht="12.75" customHeight="1" x14ac:dyDescent="0.25">
      <c r="A20" s="66">
        <v>42515</v>
      </c>
      <c r="B20" s="66">
        <v>42515</v>
      </c>
      <c r="C20" s="67">
        <v>14</v>
      </c>
      <c r="D20" s="68" t="str">
        <f>IF(E20&lt;&gt;"",VLOOKUP(E20,[1]CLIENTES!$A$2:$B$1001,2,FALSE),"")</f>
        <v>A28791069</v>
      </c>
      <c r="E20" s="69" t="s">
        <v>135</v>
      </c>
      <c r="F20" s="70">
        <v>2150</v>
      </c>
      <c r="G20" s="71">
        <v>21</v>
      </c>
      <c r="H20" s="149"/>
      <c r="I20" s="72">
        <f>ROUND((F20*(G20/100)),2)</f>
        <v>451.5</v>
      </c>
      <c r="J20" s="72">
        <f>ROUND((F20*(H20/100)),2)</f>
        <v>0</v>
      </c>
      <c r="K20" s="72"/>
      <c r="L20" s="72">
        <f>+F20+I20+J20-K20</f>
        <v>2601.5</v>
      </c>
      <c r="N20" s="74"/>
      <c r="O20" s="75"/>
      <c r="P20" s="76"/>
      <c r="Q20" s="77"/>
      <c r="R20" s="77"/>
      <c r="V20" s="318"/>
      <c r="AR20" s="79"/>
      <c r="AS20" s="79"/>
      <c r="AT20" s="79"/>
      <c r="AU20" s="79"/>
      <c r="AV20" s="79"/>
      <c r="AW20" s="79"/>
      <c r="AX20" s="79"/>
    </row>
    <row r="21" spans="1:50" s="48" customFormat="1" ht="18.75" customHeight="1" x14ac:dyDescent="0.2">
      <c r="A21" s="43"/>
      <c r="B21" s="43"/>
      <c r="C21" s="44"/>
      <c r="D21" s="45"/>
      <c r="E21" s="282" t="s">
        <v>152</v>
      </c>
      <c r="F21" s="47">
        <f>SUM(F17:F20)</f>
        <v>7650</v>
      </c>
      <c r="G21" s="47"/>
      <c r="H21" s="47">
        <f>SUM(H17:H20)</f>
        <v>0</v>
      </c>
      <c r="I21" s="47">
        <f>SUM(I17:I20)</f>
        <v>1606.5</v>
      </c>
      <c r="J21" s="47">
        <f>SUM(J17:J20)</f>
        <v>0</v>
      </c>
      <c r="K21" s="47">
        <f>SUM(K17:K20)</f>
        <v>0</v>
      </c>
      <c r="L21" s="47">
        <f>SUM(L17:L20)</f>
        <v>9256.5</v>
      </c>
      <c r="M21" s="112"/>
      <c r="N21" s="113"/>
      <c r="O21" s="114"/>
      <c r="P21" s="115"/>
      <c r="Q21" s="112"/>
      <c r="AR21" s="49"/>
      <c r="AS21" s="49"/>
      <c r="AT21" s="49"/>
      <c r="AU21" s="49"/>
      <c r="AV21" s="49"/>
      <c r="AW21" s="49"/>
      <c r="AX21" s="49"/>
    </row>
    <row r="22" spans="1:50" s="97" customFormat="1" ht="12.75" customHeight="1" x14ac:dyDescent="0.25">
      <c r="A22" s="93">
        <v>42527</v>
      </c>
      <c r="B22" s="93">
        <f>IF(A22&lt;&gt;"",A22,"")</f>
        <v>42527</v>
      </c>
      <c r="C22" s="94">
        <v>15</v>
      </c>
      <c r="D22" s="378" t="s">
        <v>318</v>
      </c>
      <c r="E22" s="379" t="s">
        <v>319</v>
      </c>
      <c r="F22" s="380">
        <v>1800</v>
      </c>
      <c r="G22" s="35">
        <v>21</v>
      </c>
      <c r="H22" s="101"/>
      <c r="I22" s="37">
        <f>ROUND((F22*(G22/100)),2)</f>
        <v>378</v>
      </c>
      <c r="J22" s="37">
        <f>ROUND((F22*(H22/100)),2)</f>
        <v>0</v>
      </c>
      <c r="K22" s="37"/>
      <c r="L22" s="37">
        <f>+F22+I22+J22-K22</f>
        <v>2178</v>
      </c>
      <c r="M22" s="38"/>
      <c r="N22" s="39">
        <f>IF(F22&lt;&gt;"",IF(MONTH(A22)&lt;=3,1,IF(AND(MONTH(A22)&gt;3,MONTH(A22)&lt;=6),2,IF(AND(MONTH(A22)&gt;6,MONTH(A22)&lt;=9),3,4))),"")</f>
        <v>2</v>
      </c>
      <c r="O22" s="39">
        <f>IF(AND(D22&lt;&gt;"",SUMIF($D$2:$D$499,D22,$F$2:$F$499)+SUMIF($D$2:$D$499,D22,$I$2:$I$499)+SUMIF($D$2:$D$499,D22,$J$2:$J$499)&gt;3005.06),IF(COUNTIF($D$2:D22,D22)&gt;1,INDEX([4]INGRESOS!$A$1:$O$499,MATCH(D22,$D$1:D21,0),COLUMN($O$1)),MAX($O$1:O21)+1),0)</f>
        <v>0</v>
      </c>
      <c r="P22" s="39">
        <f>IF(A22&lt;&gt;"",MONTH(A22),"")</f>
        <v>6</v>
      </c>
      <c r="Q22" s="381" t="s">
        <v>91</v>
      </c>
      <c r="R22" s="96" t="s">
        <v>136</v>
      </c>
      <c r="T22" s="98"/>
      <c r="AR22" s="100"/>
      <c r="AS22" s="100"/>
      <c r="AT22" s="100"/>
      <c r="AU22" s="100"/>
      <c r="AV22" s="100"/>
      <c r="AW22" s="100"/>
      <c r="AX22" s="100"/>
    </row>
    <row r="23" spans="1:50" s="97" customFormat="1" ht="24.75" customHeight="1" x14ac:dyDescent="0.25">
      <c r="A23" s="93"/>
      <c r="B23" s="93"/>
      <c r="C23" s="94"/>
      <c r="D23" s="32"/>
      <c r="E23" s="107" t="s">
        <v>211</v>
      </c>
      <c r="F23" s="151"/>
      <c r="G23" s="35"/>
      <c r="H23" s="101"/>
      <c r="I23" s="108"/>
      <c r="J23" s="108"/>
      <c r="K23" s="108"/>
      <c r="L23" s="108"/>
      <c r="N23" s="109"/>
      <c r="O23" s="110"/>
      <c r="P23" s="111"/>
      <c r="Q23" s="96"/>
      <c r="R23" s="96"/>
      <c r="T23" s="98"/>
      <c r="AR23" s="100"/>
      <c r="AS23" s="100"/>
      <c r="AT23" s="100"/>
      <c r="AU23" s="100"/>
      <c r="AV23" s="100"/>
      <c r="AW23" s="100"/>
      <c r="AX23" s="100"/>
    </row>
    <row r="30" spans="1:50" s="97" customFormat="1" ht="16.5" customHeight="1" x14ac:dyDescent="0.25">
      <c r="A30" s="93"/>
      <c r="B30" s="93"/>
      <c r="C30" s="94"/>
      <c r="D30" s="32"/>
      <c r="E30" s="95"/>
      <c r="F30" s="47">
        <f>SUM(F25:F29)</f>
        <v>0</v>
      </c>
      <c r="G30" s="47"/>
      <c r="H30" s="47">
        <f>SUM(H25:H29)</f>
        <v>0</v>
      </c>
      <c r="I30" s="47">
        <f>SUM(I25:I29)</f>
        <v>0</v>
      </c>
      <c r="J30" s="47">
        <f>SUM(J25:J29)</f>
        <v>0</v>
      </c>
      <c r="K30" s="47">
        <f>SUM(K25:K29)</f>
        <v>0</v>
      </c>
      <c r="L30" s="47">
        <f>SUM(L25:L29)</f>
        <v>0</v>
      </c>
      <c r="N30" s="109"/>
      <c r="O30" s="110"/>
      <c r="P30" s="111"/>
      <c r="Q30" s="96"/>
      <c r="R30" s="96"/>
      <c r="U30" s="99"/>
      <c r="AR30" s="100"/>
      <c r="AS30" s="100"/>
      <c r="AT30" s="100"/>
      <c r="AU30" s="100"/>
      <c r="AV30" s="100"/>
      <c r="AW30" s="100"/>
      <c r="AX30" s="100"/>
    </row>
    <row r="31" spans="1:50" ht="7.5" customHeight="1" x14ac:dyDescent="0.25">
      <c r="G31" s="35"/>
      <c r="H31" s="98"/>
      <c r="I31" s="108"/>
      <c r="J31" s="108"/>
      <c r="K31" s="108"/>
      <c r="L31" s="108"/>
    </row>
    <row r="32" spans="1:50" s="127" customFormat="1" ht="12.75" customHeight="1" x14ac:dyDescent="0.25">
      <c r="A32" s="122"/>
      <c r="B32" s="122"/>
      <c r="C32" s="123"/>
      <c r="D32" s="124" t="s">
        <v>156</v>
      </c>
      <c r="E32" s="125" t="s">
        <v>145</v>
      </c>
      <c r="F32" s="126">
        <v>2250</v>
      </c>
      <c r="G32" s="119">
        <v>21</v>
      </c>
      <c r="H32" s="120"/>
      <c r="I32" s="121">
        <f t="shared" ref="I32:I37" si="5">ROUND((F32*(G32/100)),2)</f>
        <v>472.5</v>
      </c>
      <c r="J32" s="121">
        <f t="shared" ref="J32:J37" si="6">ROUND((F32*(H32/100)),2)</f>
        <v>0</v>
      </c>
      <c r="K32" s="121"/>
      <c r="L32" s="121">
        <f t="shared" ref="L32:L37" si="7">+F32+I32+J32-K32</f>
        <v>2722.5</v>
      </c>
      <c r="N32" s="128">
        <f>IF(F32&lt;&gt;"",IF(MONTH(A32)&lt;=3,1,IF(AND(MONTH(A32)&gt;3,MONTH(A32)&lt;=6),2,IF(AND(MONTH(A32)&gt;6,MONTH(A32)&lt;=9),3,4))),"")</f>
        <v>1</v>
      </c>
      <c r="O32" s="129"/>
      <c r="P32" s="130"/>
      <c r="Q32" s="131"/>
      <c r="R32" s="131"/>
      <c r="T32" s="132"/>
      <c r="V32" s="132"/>
      <c r="AR32" s="133"/>
      <c r="AS32" s="133"/>
      <c r="AT32" s="133"/>
      <c r="AU32" s="133"/>
      <c r="AV32" s="133"/>
      <c r="AW32" s="133"/>
      <c r="AX32" s="133"/>
    </row>
    <row r="33" spans="1:50" s="127" customFormat="1" ht="12.75" customHeight="1" x14ac:dyDescent="0.25">
      <c r="A33" s="122"/>
      <c r="B33" s="122"/>
      <c r="C33" s="123"/>
      <c r="D33" s="124" t="s">
        <v>157</v>
      </c>
      <c r="E33" s="125" t="s">
        <v>145</v>
      </c>
      <c r="F33" s="126">
        <v>2400</v>
      </c>
      <c r="G33" s="119">
        <v>21</v>
      </c>
      <c r="H33" s="120"/>
      <c r="I33" s="121">
        <f t="shared" si="5"/>
        <v>504</v>
      </c>
      <c r="J33" s="121">
        <f t="shared" si="6"/>
        <v>0</v>
      </c>
      <c r="K33" s="121"/>
      <c r="L33" s="121">
        <f t="shared" si="7"/>
        <v>2904</v>
      </c>
      <c r="N33" s="128"/>
      <c r="O33" s="129"/>
      <c r="P33" s="130"/>
      <c r="Q33" s="131"/>
      <c r="R33" s="131"/>
      <c r="T33" s="132"/>
      <c r="V33" s="132"/>
      <c r="AR33" s="133"/>
      <c r="AS33" s="133"/>
      <c r="AT33" s="133"/>
      <c r="AU33" s="133"/>
      <c r="AV33" s="133"/>
      <c r="AW33" s="133"/>
      <c r="AX33" s="133"/>
    </row>
    <row r="34" spans="1:50" s="127" customFormat="1" ht="12.75" customHeight="1" x14ac:dyDescent="0.25">
      <c r="A34" s="122"/>
      <c r="B34" s="122" t="s">
        <v>53</v>
      </c>
      <c r="C34" s="123"/>
      <c r="D34" s="124" t="s">
        <v>146</v>
      </c>
      <c r="E34" s="125" t="s">
        <v>135</v>
      </c>
      <c r="F34" s="126">
        <v>2050</v>
      </c>
      <c r="G34" s="119">
        <v>21</v>
      </c>
      <c r="H34" s="328"/>
      <c r="I34" s="121">
        <f t="shared" si="5"/>
        <v>430.5</v>
      </c>
      <c r="J34" s="121">
        <f t="shared" si="6"/>
        <v>0</v>
      </c>
      <c r="K34" s="121"/>
      <c r="L34" s="121">
        <f t="shared" si="7"/>
        <v>2480.5</v>
      </c>
      <c r="N34" s="128"/>
      <c r="O34" s="129"/>
      <c r="P34" s="130"/>
      <c r="Q34" s="131"/>
      <c r="R34" s="131"/>
      <c r="T34" s="132"/>
      <c r="U34" s="127" t="s">
        <v>154</v>
      </c>
      <c r="V34" s="361">
        <f>SUM(L32:L37)</f>
        <v>10708.5</v>
      </c>
      <c r="W34" s="127" t="s">
        <v>160</v>
      </c>
      <c r="AR34" s="133"/>
      <c r="AS34" s="133"/>
      <c r="AT34" s="133"/>
      <c r="AU34" s="133"/>
      <c r="AV34" s="133"/>
      <c r="AW34" s="133"/>
      <c r="AX34" s="133"/>
    </row>
    <row r="35" spans="1:50" s="127" customFormat="1" ht="12.75" customHeight="1" x14ac:dyDescent="0.25">
      <c r="A35" s="122"/>
      <c r="B35" s="122" t="s">
        <v>53</v>
      </c>
      <c r="C35" s="123"/>
      <c r="D35" s="124" t="s">
        <v>147</v>
      </c>
      <c r="E35" s="125" t="s">
        <v>135</v>
      </c>
      <c r="F35" s="126">
        <v>750</v>
      </c>
      <c r="G35" s="119">
        <v>21</v>
      </c>
      <c r="H35" s="120"/>
      <c r="I35" s="121">
        <f t="shared" si="5"/>
        <v>157.5</v>
      </c>
      <c r="J35" s="121">
        <f t="shared" si="6"/>
        <v>0</v>
      </c>
      <c r="K35" s="121"/>
      <c r="L35" s="121">
        <f t="shared" si="7"/>
        <v>907.5</v>
      </c>
      <c r="N35" s="128"/>
      <c r="O35" s="129"/>
      <c r="P35" s="130"/>
      <c r="Q35" s="131"/>
      <c r="R35" s="131"/>
      <c r="T35" s="132"/>
      <c r="AR35" s="133"/>
      <c r="AS35" s="133"/>
      <c r="AT35" s="133"/>
      <c r="AU35" s="133"/>
      <c r="AV35" s="133"/>
      <c r="AW35" s="133"/>
      <c r="AX35" s="133"/>
    </row>
    <row r="36" spans="1:50" s="127" customFormat="1" ht="12.75" customHeight="1" x14ac:dyDescent="0.25">
      <c r="A36" s="122"/>
      <c r="B36" s="122" t="s">
        <v>53</v>
      </c>
      <c r="C36" s="123"/>
      <c r="D36" s="124" t="s">
        <v>149</v>
      </c>
      <c r="E36" s="125" t="s">
        <v>135</v>
      </c>
      <c r="F36" s="126">
        <v>800</v>
      </c>
      <c r="G36" s="119">
        <v>21</v>
      </c>
      <c r="H36" s="120"/>
      <c r="I36" s="121">
        <f t="shared" si="5"/>
        <v>168</v>
      </c>
      <c r="J36" s="121">
        <f t="shared" si="6"/>
        <v>0</v>
      </c>
      <c r="K36" s="121"/>
      <c r="L36" s="121">
        <f t="shared" si="7"/>
        <v>968</v>
      </c>
      <c r="N36" s="128"/>
      <c r="O36" s="129"/>
      <c r="P36" s="130"/>
      <c r="Q36" s="131"/>
      <c r="R36" s="131"/>
      <c r="T36" s="132"/>
      <c r="AR36" s="133"/>
      <c r="AS36" s="133"/>
      <c r="AT36" s="133"/>
      <c r="AU36" s="133"/>
      <c r="AV36" s="133"/>
      <c r="AW36" s="133"/>
      <c r="AX36" s="133"/>
    </row>
    <row r="37" spans="1:50" s="127" customFormat="1" ht="12.75" customHeight="1" x14ac:dyDescent="0.25">
      <c r="A37" s="122"/>
      <c r="B37" s="122" t="s">
        <v>53</v>
      </c>
      <c r="C37" s="123"/>
      <c r="D37" s="124" t="s">
        <v>148</v>
      </c>
      <c r="E37" s="125" t="s">
        <v>135</v>
      </c>
      <c r="F37" s="126">
        <v>600</v>
      </c>
      <c r="G37" s="119">
        <v>21</v>
      </c>
      <c r="H37" s="120"/>
      <c r="I37" s="121">
        <f t="shared" si="5"/>
        <v>126</v>
      </c>
      <c r="J37" s="121">
        <f t="shared" si="6"/>
        <v>0</v>
      </c>
      <c r="K37" s="121"/>
      <c r="L37" s="121">
        <f t="shared" si="7"/>
        <v>726</v>
      </c>
      <c r="N37" s="128"/>
      <c r="O37" s="129"/>
      <c r="P37" s="130"/>
      <c r="Q37" s="131"/>
      <c r="R37" s="131"/>
      <c r="T37" s="132"/>
      <c r="AR37" s="133"/>
      <c r="AS37" s="133"/>
      <c r="AT37" s="133"/>
      <c r="AU37" s="133"/>
      <c r="AV37" s="133"/>
      <c r="AW37" s="133"/>
      <c r="AX37" s="133"/>
    </row>
    <row r="38" spans="1:50" s="97" customFormat="1" ht="25.5" customHeight="1" x14ac:dyDescent="0.25">
      <c r="A38" s="93"/>
      <c r="B38" s="93"/>
      <c r="C38" s="94"/>
      <c r="D38" s="32"/>
      <c r="E38" s="95"/>
      <c r="F38" s="151">
        <f>SUM(F32:F37)</f>
        <v>8850</v>
      </c>
      <c r="G38" s="151"/>
      <c r="H38" s="151">
        <f>SUM(H32:H36)</f>
        <v>0</v>
      </c>
      <c r="I38" s="151">
        <f>SUM(I32:J37)</f>
        <v>1858.5</v>
      </c>
      <c r="J38" s="151">
        <f>SUM(J32:J36)</f>
        <v>0</v>
      </c>
      <c r="K38" s="151">
        <f>SUM(K32:K36)</f>
        <v>0</v>
      </c>
      <c r="L38" s="151">
        <f>SUM(L32:L37)</f>
        <v>10708.5</v>
      </c>
      <c r="N38" s="109"/>
      <c r="O38" s="110"/>
      <c r="P38" s="111"/>
      <c r="Q38" s="96"/>
      <c r="R38" s="96"/>
      <c r="T38" s="98"/>
      <c r="V38" s="98"/>
      <c r="AR38" s="100"/>
      <c r="AS38" s="100"/>
      <c r="AT38" s="100"/>
      <c r="AU38" s="100"/>
      <c r="AV38" s="100"/>
      <c r="AW38" s="100"/>
      <c r="AX38" s="100"/>
    </row>
    <row r="39" spans="1:50" s="142" customFormat="1" ht="12.75" customHeight="1" x14ac:dyDescent="0.25">
      <c r="A39" s="134"/>
      <c r="B39" s="134"/>
      <c r="C39" s="135"/>
      <c r="D39" s="136" t="s">
        <v>158</v>
      </c>
      <c r="E39" s="137" t="s">
        <v>145</v>
      </c>
      <c r="F39" s="138">
        <v>2150</v>
      </c>
      <c r="G39" s="139">
        <v>21</v>
      </c>
      <c r="H39" s="140"/>
      <c r="I39" s="141">
        <f>ROUND((F39*(G39/100)),2)</f>
        <v>451.5</v>
      </c>
      <c r="J39" s="141">
        <f>ROUND((F39*(H39/100)),2)</f>
        <v>0</v>
      </c>
      <c r="K39" s="141"/>
      <c r="L39" s="141">
        <f>+F39+I39+J39-K39</f>
        <v>2601.5</v>
      </c>
      <c r="N39" s="143">
        <f>IF(F39&lt;&gt;"",IF(MONTH(A39)&lt;=3,1,IF(AND(MONTH(A39)&gt;3,MONTH(A39)&lt;=6),2,IF(AND(MONTH(A39)&gt;6,MONTH(A39)&lt;=9),3,4))),"")</f>
        <v>1</v>
      </c>
      <c r="O39" s="144"/>
      <c r="P39" s="145"/>
      <c r="Q39" s="146"/>
      <c r="R39" s="146"/>
      <c r="T39" s="147"/>
      <c r="AR39" s="148"/>
      <c r="AS39" s="148"/>
      <c r="AT39" s="148"/>
      <c r="AU39" s="148"/>
      <c r="AV39" s="148"/>
      <c r="AW39" s="148"/>
      <c r="AX39" s="148"/>
    </row>
    <row r="40" spans="1:50" s="142" customFormat="1" ht="12.75" customHeight="1" x14ac:dyDescent="0.25">
      <c r="A40" s="134"/>
      <c r="B40" s="134"/>
      <c r="C40" s="135"/>
      <c r="D40" s="136" t="s">
        <v>159</v>
      </c>
      <c r="E40" s="137" t="s">
        <v>145</v>
      </c>
      <c r="F40" s="138">
        <v>2200</v>
      </c>
      <c r="G40" s="139">
        <v>21</v>
      </c>
      <c r="H40" s="140"/>
      <c r="I40" s="141">
        <f>ROUND((F40*(G40/100)),2)</f>
        <v>462</v>
      </c>
      <c r="J40" s="141">
        <f>ROUND((F40*(H40/100)),2)</f>
        <v>0</v>
      </c>
      <c r="K40" s="141"/>
      <c r="L40" s="141">
        <f>+F40+I40+J40-K40</f>
        <v>2662</v>
      </c>
      <c r="N40" s="143">
        <f>IF(F40&lt;&gt;"",IF(MONTH(A40)&lt;=3,1,IF(AND(MONTH(A40)&gt;3,MONTH(A40)&lt;=6),2,IF(AND(MONTH(A40)&gt;6,MONTH(A40)&lt;=9),3,4))),"")</f>
        <v>1</v>
      </c>
      <c r="O40" s="144"/>
      <c r="P40" s="145"/>
      <c r="Q40" s="146"/>
      <c r="R40" s="146"/>
      <c r="T40" s="147"/>
      <c r="U40" s="147" t="s">
        <v>160</v>
      </c>
      <c r="V40" s="362">
        <f>SUM(L39:L43)</f>
        <v>13673</v>
      </c>
      <c r="W40" s="142" t="s">
        <v>196</v>
      </c>
      <c r="AR40" s="148"/>
      <c r="AS40" s="148"/>
      <c r="AT40" s="148"/>
      <c r="AU40" s="148"/>
      <c r="AV40" s="148"/>
      <c r="AW40" s="148"/>
      <c r="AX40" s="148"/>
    </row>
    <row r="41" spans="1:50" s="142" customFormat="1" ht="12.75" customHeight="1" x14ac:dyDescent="0.25">
      <c r="A41" s="134"/>
      <c r="B41" s="134"/>
      <c r="C41" s="135"/>
      <c r="D41" s="136" t="s">
        <v>161</v>
      </c>
      <c r="E41" s="137" t="s">
        <v>145</v>
      </c>
      <c r="F41" s="138">
        <v>1500</v>
      </c>
      <c r="G41" s="139">
        <v>21</v>
      </c>
      <c r="H41" s="140"/>
      <c r="I41" s="141">
        <f>ROUND((F41*(G41/100)),2)</f>
        <v>315</v>
      </c>
      <c r="J41" s="141">
        <f>ROUND((F41*(H41/100)),2)</f>
        <v>0</v>
      </c>
      <c r="K41" s="141"/>
      <c r="L41" s="141">
        <f>+F41+I41+J41-K41</f>
        <v>1815</v>
      </c>
      <c r="N41" s="143"/>
      <c r="O41" s="144"/>
      <c r="P41" s="145"/>
      <c r="Q41" s="146"/>
      <c r="R41" s="146"/>
      <c r="T41" s="147"/>
      <c r="V41" s="147"/>
      <c r="AR41" s="148"/>
      <c r="AS41" s="148"/>
      <c r="AT41" s="148"/>
      <c r="AU41" s="148"/>
      <c r="AV41" s="148"/>
      <c r="AW41" s="148"/>
      <c r="AX41" s="148"/>
    </row>
    <row r="42" spans="1:50" s="142" customFormat="1" ht="12.75" customHeight="1" x14ac:dyDescent="0.25">
      <c r="A42" s="134"/>
      <c r="B42" s="134"/>
      <c r="C42" s="135"/>
      <c r="D42" s="136" t="s">
        <v>162</v>
      </c>
      <c r="E42" s="137" t="s">
        <v>145</v>
      </c>
      <c r="F42" s="138">
        <v>3000</v>
      </c>
      <c r="G42" s="139">
        <v>21</v>
      </c>
      <c r="H42" s="140"/>
      <c r="I42" s="141">
        <f>ROUND((F42*(G42/100)),2)</f>
        <v>630</v>
      </c>
      <c r="J42" s="141">
        <f>ROUND((F42*(H42/100)),2)</f>
        <v>0</v>
      </c>
      <c r="K42" s="141"/>
      <c r="L42" s="141">
        <f>+F42+I42+J42-K42</f>
        <v>3630</v>
      </c>
      <c r="N42" s="143"/>
      <c r="O42" s="144"/>
      <c r="P42" s="145"/>
      <c r="Q42" s="146"/>
      <c r="R42" s="146"/>
      <c r="T42" s="147"/>
      <c r="V42" s="147"/>
      <c r="AR42" s="148"/>
      <c r="AS42" s="148"/>
      <c r="AT42" s="148"/>
      <c r="AU42" s="148"/>
      <c r="AV42" s="148"/>
      <c r="AW42" s="148"/>
      <c r="AX42" s="148"/>
    </row>
    <row r="43" spans="1:50" s="142" customFormat="1" x14ac:dyDescent="0.25">
      <c r="A43" s="147"/>
      <c r="B43" s="147"/>
      <c r="C43" s="147"/>
      <c r="D43" s="147" t="s">
        <v>163</v>
      </c>
      <c r="E43" s="147" t="s">
        <v>145</v>
      </c>
      <c r="F43" s="138">
        <v>2450</v>
      </c>
      <c r="G43" s="139">
        <v>21</v>
      </c>
      <c r="H43" s="140"/>
      <c r="I43" s="141">
        <f>ROUND((F43*(G43/100)),2)</f>
        <v>514.5</v>
      </c>
      <c r="J43" s="141">
        <f>ROUND((F43*(H43/100)),2)</f>
        <v>0</v>
      </c>
      <c r="K43" s="141"/>
      <c r="L43" s="141">
        <f>+F43+I43+J43-K43</f>
        <v>2964.5</v>
      </c>
      <c r="Q43" s="146"/>
      <c r="R43" s="146"/>
    </row>
    <row r="44" spans="1:50" s="97" customFormat="1" ht="12.75" customHeight="1" x14ac:dyDescent="0.25">
      <c r="A44" s="93"/>
      <c r="B44" s="93" t="str">
        <f>IF(A44&lt;&gt;"",A44,"")</f>
        <v/>
      </c>
      <c r="C44" s="94"/>
      <c r="D44" s="32" t="str">
        <f>IF(E44&lt;&gt;"",VLOOKUP(E44,[1]CLIENTES!$A$2:$B$1001,2,FALSE),"")</f>
        <v/>
      </c>
      <c r="E44" s="95"/>
      <c r="F44" s="151">
        <f>SUM(F39:F43)</f>
        <v>11300</v>
      </c>
      <c r="G44" s="151"/>
      <c r="H44" s="151">
        <f>SUM(H39:H42)</f>
        <v>0</v>
      </c>
      <c r="I44" s="151">
        <f>SUM(I39:I43)</f>
        <v>2373</v>
      </c>
      <c r="J44" s="151">
        <f>SUM(J39:J42)</f>
        <v>0</v>
      </c>
      <c r="K44" s="151"/>
      <c r="L44" s="151">
        <f>SUM(L39:L43)</f>
        <v>13673</v>
      </c>
      <c r="N44" s="109"/>
      <c r="O44" s="110"/>
      <c r="P44" s="111"/>
      <c r="Q44" s="96"/>
      <c r="R44" s="96"/>
      <c r="T44" s="98"/>
      <c r="AR44" s="100"/>
      <c r="AS44" s="100"/>
      <c r="AT44" s="100"/>
      <c r="AU44" s="100"/>
      <c r="AV44" s="100"/>
      <c r="AW44" s="100"/>
      <c r="AX44" s="100"/>
    </row>
    <row r="45" spans="1:50" s="97" customFormat="1" ht="6.75" customHeight="1" x14ac:dyDescent="0.25">
      <c r="A45" s="93"/>
      <c r="B45" s="93" t="str">
        <f>IF(A45&lt;&gt;"",A45,"")</f>
        <v/>
      </c>
      <c r="C45" s="94"/>
      <c r="D45" s="32" t="str">
        <f>IF(E45&lt;&gt;"",VLOOKUP(E45,[1]CLIENTES!$A$2:$B$1001,2,FALSE),"")</f>
        <v/>
      </c>
      <c r="E45" s="95"/>
      <c r="F45" s="34"/>
      <c r="G45" s="35"/>
      <c r="H45" s="101"/>
      <c r="I45" s="37">
        <f>ROUND((F45*(G45/100)),2)</f>
        <v>0</v>
      </c>
      <c r="J45" s="37">
        <f>ROUND((F45*(H45/100)),2)</f>
        <v>0</v>
      </c>
      <c r="K45" s="37"/>
      <c r="L45" s="37">
        <f>+F45+I45+J45-K45</f>
        <v>0</v>
      </c>
      <c r="N45" s="109"/>
      <c r="O45" s="110"/>
      <c r="P45" s="111"/>
      <c r="Q45" s="96"/>
      <c r="R45" s="96"/>
      <c r="T45" s="98"/>
      <c r="U45" s="99"/>
      <c r="V45" s="99"/>
      <c r="AR45" s="100"/>
      <c r="AS45" s="100"/>
      <c r="AT45" s="100"/>
      <c r="AU45" s="100"/>
      <c r="AV45" s="100"/>
      <c r="AW45" s="100"/>
      <c r="AX45" s="100"/>
    </row>
    <row r="46" spans="1:50" s="97" customFormat="1" ht="12.75" customHeight="1" x14ac:dyDescent="0.25">
      <c r="A46" s="93"/>
      <c r="B46" s="93" t="str">
        <f>IF(A46&lt;&gt;"",A46,"")</f>
        <v/>
      </c>
      <c r="C46" s="94"/>
      <c r="D46" s="32" t="str">
        <f>IF(E46&lt;&gt;"",VLOOKUP(E46,[1]CLIENTES!$A$2:$B$1001,2,FALSE),"")</f>
        <v/>
      </c>
      <c r="E46" s="95"/>
      <c r="F46" s="34"/>
      <c r="G46" s="35"/>
      <c r="H46" s="101"/>
      <c r="I46" s="37">
        <f>ROUND((F46*(G46/100)),2)</f>
        <v>0</v>
      </c>
      <c r="J46" s="37">
        <f>ROUND((F46*(H46/100)),2)</f>
        <v>0</v>
      </c>
      <c r="K46" s="37"/>
      <c r="L46" s="37">
        <f>+F46+I46+J46-K46</f>
        <v>0</v>
      </c>
      <c r="N46" s="109"/>
      <c r="O46" s="110"/>
      <c r="P46" s="111"/>
      <c r="Q46" s="96"/>
      <c r="R46" s="96"/>
    </row>
    <row r="47" spans="1:50" s="97" customFormat="1" ht="26.25" customHeight="1" x14ac:dyDescent="0.25">
      <c r="A47" s="93"/>
      <c r="B47" s="93" t="str">
        <f>IF(A47&lt;&gt;"",A47,"")</f>
        <v/>
      </c>
      <c r="C47" s="94"/>
      <c r="D47" s="116" t="s">
        <v>164</v>
      </c>
      <c r="F47" s="34"/>
      <c r="G47" s="35"/>
      <c r="H47" s="101"/>
      <c r="I47" s="37"/>
      <c r="J47" s="37">
        <f>ROUND((F47*(H47/100)),2)</f>
        <v>0</v>
      </c>
      <c r="K47" s="37"/>
      <c r="L47" s="37">
        <f>+F47+I47+J47-K47</f>
        <v>0</v>
      </c>
      <c r="N47" s="109"/>
      <c r="O47" s="110"/>
      <c r="P47" s="111"/>
      <c r="Q47" s="96"/>
      <c r="R47" s="96"/>
      <c r="V47" s="99">
        <f>L9+L15+L21+F30+L38+L44</f>
        <v>54644.81</v>
      </c>
    </row>
    <row r="48" spans="1:50" s="97" customFormat="1" ht="12.75" customHeight="1" x14ac:dyDescent="0.25">
      <c r="A48" s="93"/>
      <c r="B48" s="93" t="str">
        <f>IF(A48&lt;&gt;"",A48,"")</f>
        <v/>
      </c>
      <c r="C48" s="94"/>
      <c r="D48" s="32" t="str">
        <f>IF(E48&lt;&gt;"",VLOOKUP(E48,[1]CLIENTES!$A$2:$B$1001,2,FALSE),"")</f>
        <v/>
      </c>
      <c r="E48" s="95"/>
      <c r="F48" s="34"/>
      <c r="G48" s="35"/>
      <c r="H48" s="101"/>
      <c r="I48" s="37">
        <f>ROUND((F48*(G48/100)),2)</f>
        <v>0</v>
      </c>
      <c r="J48" s="37">
        <f>ROUND((F48*(H48/100)),2)</f>
        <v>0</v>
      </c>
      <c r="K48" s="37"/>
      <c r="L48" s="37">
        <f>+F48+I48+J48-K48</f>
        <v>0</v>
      </c>
      <c r="N48" s="109"/>
      <c r="O48" s="110"/>
      <c r="P48" s="111"/>
      <c r="Q48" s="96"/>
      <c r="R48" s="96"/>
      <c r="T48" s="98"/>
      <c r="AR48" s="100"/>
      <c r="AS48" s="100"/>
      <c r="AT48" s="100"/>
      <c r="AU48" s="100"/>
      <c r="AV48" s="100"/>
      <c r="AW48" s="100"/>
      <c r="AX48" s="100"/>
    </row>
    <row r="49" spans="1:50" ht="38.25" customHeight="1" x14ac:dyDescent="0.25">
      <c r="A49" s="23" t="s">
        <v>117</v>
      </c>
      <c r="B49" s="23" t="s">
        <v>118</v>
      </c>
      <c r="C49" s="23" t="s">
        <v>119</v>
      </c>
      <c r="D49" s="23" t="s">
        <v>120</v>
      </c>
      <c r="E49" s="23" t="s">
        <v>121</v>
      </c>
      <c r="F49" s="24" t="s">
        <v>122</v>
      </c>
      <c r="G49" s="23" t="s">
        <v>123</v>
      </c>
      <c r="H49" s="23" t="s">
        <v>124</v>
      </c>
      <c r="I49" s="23" t="s">
        <v>125</v>
      </c>
      <c r="J49" s="23" t="s">
        <v>126</v>
      </c>
      <c r="K49" s="23" t="s">
        <v>127</v>
      </c>
      <c r="L49" s="23" t="s">
        <v>128</v>
      </c>
      <c r="M49" s="117"/>
      <c r="N49" s="109"/>
      <c r="O49" s="110"/>
      <c r="P49" s="111"/>
      <c r="Q49" s="96"/>
      <c r="R49" s="96"/>
      <c r="T49" s="29" t="s">
        <v>134</v>
      </c>
    </row>
    <row r="50" spans="1:50" ht="12.75" customHeight="1" x14ac:dyDescent="0.25">
      <c r="A50" s="30">
        <v>42373</v>
      </c>
      <c r="B50" s="30">
        <f t="shared" ref="B50:B56" si="8">IF(A50&lt;&gt;"",A50,"")</f>
        <v>42373</v>
      </c>
      <c r="C50" s="31">
        <v>1</v>
      </c>
      <c r="D50" s="102" t="s">
        <v>303</v>
      </c>
      <c r="E50" s="33" t="s">
        <v>165</v>
      </c>
      <c r="F50" s="34">
        <v>3305.79</v>
      </c>
      <c r="G50" s="35">
        <v>21</v>
      </c>
      <c r="H50" s="36"/>
      <c r="I50" s="37">
        <f>ROUND((F50*(G50/100)),2)</f>
        <v>694.22</v>
      </c>
      <c r="J50" s="37">
        <f>ROUND((F50*(H50/100)),2)</f>
        <v>0</v>
      </c>
      <c r="K50" s="37"/>
      <c r="L50" s="37">
        <f>+F50+I50+J50-K50</f>
        <v>4000.01</v>
      </c>
      <c r="N50" s="109"/>
      <c r="O50" s="110"/>
      <c r="P50" s="111"/>
      <c r="Q50" s="96"/>
      <c r="R50" s="96"/>
      <c r="T50" s="29" t="s">
        <v>137</v>
      </c>
    </row>
    <row r="51" spans="1:50" ht="12.75" customHeight="1" x14ac:dyDescent="0.25">
      <c r="A51" s="30">
        <v>42460</v>
      </c>
      <c r="B51" s="30">
        <f t="shared" si="8"/>
        <v>42460</v>
      </c>
      <c r="C51" s="31">
        <v>2</v>
      </c>
      <c r="D51" s="102" t="s">
        <v>166</v>
      </c>
      <c r="E51" s="33" t="s">
        <v>167</v>
      </c>
      <c r="F51" s="34">
        <v>2500</v>
      </c>
      <c r="G51" s="35">
        <v>21</v>
      </c>
      <c r="H51" s="36"/>
      <c r="I51" s="37">
        <f>ROUND((F51*(G51/100)),2)</f>
        <v>525</v>
      </c>
      <c r="J51" s="37">
        <f>ROUND((F51*(H51/100)),2)</f>
        <v>0</v>
      </c>
      <c r="K51" s="37">
        <f>ROUND(F51*0.18,2)</f>
        <v>450</v>
      </c>
      <c r="L51" s="37">
        <f>+F51+I51+J51-K51</f>
        <v>2575</v>
      </c>
      <c r="N51" s="109"/>
      <c r="O51" s="110"/>
      <c r="P51" s="111"/>
      <c r="Q51" s="96"/>
      <c r="R51" s="96"/>
      <c r="T51" s="29" t="s">
        <v>137</v>
      </c>
    </row>
    <row r="52" spans="1:50" s="252" customFormat="1" ht="12.75" customHeight="1" x14ac:dyDescent="0.25">
      <c r="A52" s="243"/>
      <c r="B52" s="243" t="str">
        <f t="shared" si="8"/>
        <v/>
      </c>
      <c r="C52" s="244"/>
      <c r="D52" s="245"/>
      <c r="E52" s="254" t="s">
        <v>168</v>
      </c>
      <c r="F52" s="246">
        <f>SUM(F50:F51)</f>
        <v>5805.79</v>
      </c>
      <c r="G52" s="246"/>
      <c r="H52" s="246">
        <f>SUM(H50:H51)</f>
        <v>0</v>
      </c>
      <c r="I52" s="246">
        <f>SUM(I50:I51)</f>
        <v>1219.22</v>
      </c>
      <c r="J52" s="246">
        <f>SUM(J50:J51)</f>
        <v>0</v>
      </c>
      <c r="K52" s="246">
        <f>SUM(K50:K51)</f>
        <v>450</v>
      </c>
      <c r="L52" s="246">
        <f>SUM(L50:L51)</f>
        <v>6575.01</v>
      </c>
      <c r="M52" s="247"/>
      <c r="N52" s="248"/>
      <c r="O52" s="249"/>
      <c r="P52" s="250"/>
      <c r="Q52" s="251"/>
      <c r="R52" s="251"/>
      <c r="T52" s="253"/>
    </row>
    <row r="53" spans="1:50" ht="12.75" customHeight="1" x14ac:dyDescent="0.25">
      <c r="A53" s="30">
        <v>42481</v>
      </c>
      <c r="B53" s="30">
        <f t="shared" si="8"/>
        <v>42481</v>
      </c>
      <c r="C53" s="31">
        <v>3</v>
      </c>
      <c r="D53" s="102" t="s">
        <v>169</v>
      </c>
      <c r="E53" s="33" t="s">
        <v>170</v>
      </c>
      <c r="F53" s="34">
        <v>2200</v>
      </c>
      <c r="G53" s="35">
        <v>21</v>
      </c>
      <c r="H53" s="36"/>
      <c r="I53" s="37">
        <f t="shared" ref="I53:I58" si="9">ROUND((F53*(G53/100)),2)</f>
        <v>462</v>
      </c>
      <c r="J53" s="37">
        <f t="shared" ref="J53:J58" si="10">ROUND((F53*(H53/100)),2)</f>
        <v>0</v>
      </c>
      <c r="K53" s="37"/>
      <c r="L53" s="37">
        <f t="shared" ref="L53:L58" si="11">+F53+I53+J53-K53</f>
        <v>2662</v>
      </c>
      <c r="N53" s="109"/>
      <c r="O53" s="110"/>
      <c r="P53" s="111"/>
      <c r="Q53" s="96"/>
      <c r="R53" s="96"/>
      <c r="T53" s="29" t="s">
        <v>171</v>
      </c>
    </row>
    <row r="54" spans="1:50" ht="12.75" customHeight="1" x14ac:dyDescent="0.25">
      <c r="A54" s="30">
        <v>42486</v>
      </c>
      <c r="B54" s="30">
        <f t="shared" si="8"/>
        <v>42486</v>
      </c>
      <c r="C54" s="31">
        <v>4</v>
      </c>
      <c r="D54" s="102" t="s">
        <v>281</v>
      </c>
      <c r="E54" s="33" t="s">
        <v>172</v>
      </c>
      <c r="F54" s="34">
        <v>450</v>
      </c>
      <c r="G54" s="35">
        <v>21</v>
      </c>
      <c r="H54" s="36"/>
      <c r="I54" s="37">
        <f t="shared" si="9"/>
        <v>94.5</v>
      </c>
      <c r="J54" s="37">
        <f t="shared" si="10"/>
        <v>0</v>
      </c>
      <c r="K54" s="37">
        <v>67.5</v>
      </c>
      <c r="L54" s="37">
        <f t="shared" si="11"/>
        <v>477</v>
      </c>
      <c r="N54" s="109"/>
      <c r="O54" s="110"/>
      <c r="P54" s="111"/>
      <c r="Q54" s="96"/>
      <c r="R54" s="96"/>
      <c r="T54" s="29"/>
      <c r="AR54"/>
      <c r="AS54"/>
      <c r="AT54"/>
      <c r="AU54"/>
      <c r="AV54"/>
      <c r="AW54"/>
      <c r="AX54"/>
    </row>
    <row r="55" spans="1:50" ht="12.75" customHeight="1" x14ac:dyDescent="0.25">
      <c r="A55" s="30">
        <v>42419</v>
      </c>
      <c r="B55" s="30">
        <f t="shared" si="8"/>
        <v>42419</v>
      </c>
      <c r="C55" s="31" t="s">
        <v>300</v>
      </c>
      <c r="D55" s="102" t="s">
        <v>282</v>
      </c>
      <c r="E55" s="33" t="s">
        <v>283</v>
      </c>
      <c r="F55" s="34">
        <v>850</v>
      </c>
      <c r="G55" s="35">
        <v>21</v>
      </c>
      <c r="H55" s="36"/>
      <c r="I55" s="37">
        <f t="shared" si="9"/>
        <v>178.5</v>
      </c>
      <c r="J55" s="37">
        <f t="shared" si="10"/>
        <v>0</v>
      </c>
      <c r="K55" s="57"/>
      <c r="L55" s="37">
        <f t="shared" si="11"/>
        <v>1028.5</v>
      </c>
      <c r="N55" s="109"/>
      <c r="O55" s="110"/>
      <c r="P55" s="111"/>
      <c r="Q55" s="96"/>
      <c r="R55" s="27" t="s">
        <v>284</v>
      </c>
      <c r="T55" s="29"/>
      <c r="AR55"/>
      <c r="AS55"/>
      <c r="AT55"/>
      <c r="AU55"/>
      <c r="AV55"/>
      <c r="AW55"/>
      <c r="AX55"/>
    </row>
    <row r="56" spans="1:50" ht="12.75" customHeight="1" x14ac:dyDescent="0.25">
      <c r="A56" s="30">
        <v>42474</v>
      </c>
      <c r="B56" s="30">
        <f t="shared" si="8"/>
        <v>42474</v>
      </c>
      <c r="C56" s="31" t="s">
        <v>301</v>
      </c>
      <c r="D56" s="102" t="s">
        <v>282</v>
      </c>
      <c r="E56" s="33" t="s">
        <v>283</v>
      </c>
      <c r="F56" s="34">
        <v>850</v>
      </c>
      <c r="G56" s="35">
        <v>21</v>
      </c>
      <c r="H56" s="36"/>
      <c r="I56" s="37">
        <f t="shared" si="9"/>
        <v>178.5</v>
      </c>
      <c r="J56" s="37">
        <f t="shared" si="10"/>
        <v>0</v>
      </c>
      <c r="K56" s="57"/>
      <c r="L56" s="37">
        <f t="shared" si="11"/>
        <v>1028.5</v>
      </c>
      <c r="N56" s="109"/>
      <c r="O56" s="110"/>
      <c r="P56" s="111"/>
      <c r="Q56" s="96"/>
      <c r="R56" s="27" t="s">
        <v>284</v>
      </c>
      <c r="T56" s="29"/>
      <c r="AR56"/>
      <c r="AS56"/>
      <c r="AT56"/>
      <c r="AU56"/>
      <c r="AV56"/>
      <c r="AW56"/>
      <c r="AX56"/>
    </row>
    <row r="57" spans="1:50" s="97" customFormat="1" ht="12.75" customHeight="1" x14ac:dyDescent="0.25">
      <c r="A57" s="93">
        <v>42513</v>
      </c>
      <c r="B57" s="93">
        <v>42513</v>
      </c>
      <c r="C57" s="94">
        <v>5</v>
      </c>
      <c r="D57" s="32" t="s">
        <v>292</v>
      </c>
      <c r="E57" s="95" t="s">
        <v>291</v>
      </c>
      <c r="F57" s="34">
        <v>1715</v>
      </c>
      <c r="G57" s="35">
        <v>21</v>
      </c>
      <c r="H57" s="101"/>
      <c r="I57" s="108">
        <f t="shared" si="9"/>
        <v>360.15</v>
      </c>
      <c r="J57" s="108">
        <f t="shared" si="10"/>
        <v>0</v>
      </c>
      <c r="K57" s="108"/>
      <c r="L57" s="108">
        <f t="shared" si="11"/>
        <v>2075.15</v>
      </c>
      <c r="N57" s="109"/>
      <c r="O57" s="110"/>
      <c r="P57" s="111"/>
      <c r="Q57" s="96"/>
      <c r="R57" s="96"/>
      <c r="T57" s="98"/>
      <c r="AR57" s="100"/>
      <c r="AS57" s="100"/>
      <c r="AT57" s="100"/>
      <c r="AU57" s="100"/>
      <c r="AV57" s="100"/>
      <c r="AW57" s="100"/>
      <c r="AX57" s="100"/>
    </row>
    <row r="58" spans="1:50" ht="12.75" customHeight="1" x14ac:dyDescent="0.25">
      <c r="A58" s="30">
        <v>42514</v>
      </c>
      <c r="B58" s="30">
        <f>IF(A58&lt;&gt;"",A58,"")</f>
        <v>42514</v>
      </c>
      <c r="C58" s="31" t="s">
        <v>302</v>
      </c>
      <c r="D58" s="102" t="s">
        <v>282</v>
      </c>
      <c r="E58" s="33" t="s">
        <v>283</v>
      </c>
      <c r="F58" s="34">
        <v>850</v>
      </c>
      <c r="G58" s="35">
        <v>21</v>
      </c>
      <c r="H58" s="36"/>
      <c r="I58" s="37">
        <f t="shared" si="9"/>
        <v>178.5</v>
      </c>
      <c r="J58" s="37">
        <f t="shared" si="10"/>
        <v>0</v>
      </c>
      <c r="K58" s="57"/>
      <c r="L58" s="37">
        <f t="shared" si="11"/>
        <v>1028.5</v>
      </c>
      <c r="N58" s="109"/>
      <c r="O58" s="110"/>
      <c r="P58" s="111"/>
      <c r="Q58" s="96"/>
      <c r="R58" s="27" t="s">
        <v>284</v>
      </c>
      <c r="T58" s="29"/>
      <c r="AR58"/>
      <c r="AS58"/>
      <c r="AT58"/>
      <c r="AU58"/>
      <c r="AV58"/>
      <c r="AW58"/>
      <c r="AX58"/>
    </row>
    <row r="59" spans="1:50" s="252" customFormat="1" x14ac:dyDescent="0.25">
      <c r="A59" s="243"/>
      <c r="B59" s="243" t="str">
        <f>IF(A59&lt;&gt;"",A59,"")</f>
        <v/>
      </c>
      <c r="C59" s="244"/>
      <c r="D59" s="245"/>
      <c r="E59" s="254" t="s">
        <v>173</v>
      </c>
      <c r="F59" s="246">
        <f>SUM(F53:F58)</f>
        <v>6915</v>
      </c>
      <c r="G59" s="246"/>
      <c r="H59" s="246">
        <f>SUM(H53:H57)</f>
        <v>0</v>
      </c>
      <c r="I59" s="246">
        <f>SUM(I53:I58)</f>
        <v>1452.15</v>
      </c>
      <c r="J59" s="246">
        <f>SUM(J53:J57)</f>
        <v>0</v>
      </c>
      <c r="K59" s="246">
        <f>SUM(K53:K57)</f>
        <v>67.5</v>
      </c>
      <c r="L59" s="246">
        <f>SUM(L53:L58)</f>
        <v>8299.65</v>
      </c>
      <c r="M59" s="247"/>
      <c r="N59" s="248"/>
      <c r="O59" s="249"/>
      <c r="P59" s="250"/>
      <c r="Q59" s="27" t="s">
        <v>136</v>
      </c>
      <c r="R59" s="251"/>
    </row>
    <row r="60" spans="1:50" ht="33.75" customHeight="1" x14ac:dyDescent="0.25">
      <c r="A60" s="30"/>
      <c r="B60" s="30" t="str">
        <f>IF(A60&lt;&gt;"",A60,"")</f>
        <v/>
      </c>
      <c r="C60" s="31"/>
      <c r="D60" s="116" t="s">
        <v>174</v>
      </c>
      <c r="E60" s="33"/>
      <c r="F60" s="34"/>
      <c r="G60" s="35"/>
      <c r="H60" s="36"/>
      <c r="I60" s="37">
        <f t="shared" ref="I60:I123" si="12">ROUND((F60*(G60/100)),2)</f>
        <v>0</v>
      </c>
      <c r="J60" s="37">
        <f t="shared" ref="J60:J123" si="13">ROUND((F60*(H60/100)),2)</f>
        <v>0</v>
      </c>
      <c r="K60" s="37"/>
      <c r="L60" s="37">
        <f t="shared" ref="L60:L123" si="14">+F60+I60+J60-K60</f>
        <v>0</v>
      </c>
      <c r="N60" s="109"/>
      <c r="O60" s="110"/>
      <c r="P60" s="111"/>
      <c r="Q60" s="96"/>
      <c r="R60" s="96"/>
    </row>
    <row r="61" spans="1:50" ht="15.75" customHeight="1" x14ac:dyDescent="0.25">
      <c r="A61" s="30" t="s">
        <v>175</v>
      </c>
      <c r="B61" s="30" t="s">
        <v>176</v>
      </c>
      <c r="C61" s="31"/>
      <c r="D61" s="116"/>
      <c r="E61" s="33"/>
      <c r="F61" s="34"/>
      <c r="G61" s="35"/>
      <c r="H61" s="36"/>
      <c r="I61" s="37"/>
      <c r="J61" s="37"/>
      <c r="K61" s="37"/>
      <c r="L61" s="37"/>
      <c r="N61" s="109"/>
      <c r="O61" s="110"/>
      <c r="P61" s="111"/>
      <c r="Q61" s="96"/>
      <c r="R61" s="96"/>
    </row>
    <row r="64" spans="1:50" s="127" customFormat="1" ht="12.75" customHeight="1" x14ac:dyDescent="0.25">
      <c r="A64" s="122" t="s">
        <v>53</v>
      </c>
      <c r="B64" s="122" t="str">
        <f>IF(A64&lt;&gt;"",A64,"")</f>
        <v>junio</v>
      </c>
      <c r="C64" s="123"/>
      <c r="D64" s="124" t="s">
        <v>150</v>
      </c>
      <c r="E64" s="125" t="s">
        <v>185</v>
      </c>
      <c r="F64" s="126">
        <v>800</v>
      </c>
      <c r="G64" s="119">
        <v>21</v>
      </c>
      <c r="H64" s="328"/>
      <c r="I64" s="121">
        <f>ROUND((F64*(G64/100)),2)</f>
        <v>168</v>
      </c>
      <c r="J64" s="121">
        <f>ROUND((F64*(H64/100)),2)</f>
        <v>0</v>
      </c>
      <c r="K64" s="121"/>
      <c r="L64" s="121">
        <f>+F64+I64+J64-K64</f>
        <v>968</v>
      </c>
      <c r="N64" s="128"/>
      <c r="O64" s="129"/>
      <c r="P64" s="130"/>
      <c r="Q64" s="131"/>
      <c r="R64" s="131"/>
      <c r="AR64" s="133"/>
      <c r="AS64" s="133"/>
      <c r="AT64" s="133"/>
      <c r="AU64" s="133"/>
      <c r="AV64" s="133"/>
      <c r="AW64" s="133"/>
      <c r="AX64" s="133"/>
    </row>
    <row r="65" spans="1:50" s="127" customFormat="1" x14ac:dyDescent="0.25">
      <c r="A65" s="122" t="s">
        <v>53</v>
      </c>
      <c r="B65" s="122" t="str">
        <f>IF(A65&lt;&gt;"",A65,"")</f>
        <v>junio</v>
      </c>
      <c r="C65" s="123">
        <v>6</v>
      </c>
      <c r="D65" s="124" t="s">
        <v>178</v>
      </c>
      <c r="E65" s="125" t="s">
        <v>185</v>
      </c>
      <c r="F65" s="126">
        <v>1000</v>
      </c>
      <c r="G65" s="119">
        <v>21</v>
      </c>
      <c r="H65" s="120"/>
      <c r="I65" s="121">
        <f>ROUND((F65*(G65/100)),2)</f>
        <v>210</v>
      </c>
      <c r="J65" s="121">
        <f>ROUND((F65*(H65/100)),2)</f>
        <v>0</v>
      </c>
      <c r="K65" s="121"/>
      <c r="L65" s="121">
        <f>+F65+I65+J65-K65</f>
        <v>1210</v>
      </c>
      <c r="N65" s="128"/>
      <c r="O65" s="129"/>
      <c r="P65" s="130"/>
      <c r="Q65" s="131"/>
      <c r="R65" s="131"/>
    </row>
    <row r="66" spans="1:50" s="127" customFormat="1" ht="12.75" customHeight="1" x14ac:dyDescent="0.25">
      <c r="A66" s="122" t="s">
        <v>53</v>
      </c>
      <c r="B66" s="122" t="s">
        <v>53</v>
      </c>
      <c r="C66" s="123"/>
      <c r="D66" s="124" t="s">
        <v>151</v>
      </c>
      <c r="E66" s="125" t="s">
        <v>185</v>
      </c>
      <c r="F66" s="126">
        <v>0</v>
      </c>
      <c r="G66" s="119">
        <v>21</v>
      </c>
      <c r="H66" s="120"/>
      <c r="I66" s="121">
        <f>ROUND((F66*(G66/100)),2)</f>
        <v>0</v>
      </c>
      <c r="J66" s="121">
        <f>ROUND((F66*(H66/100)),2)</f>
        <v>0</v>
      </c>
      <c r="K66" s="121"/>
      <c r="L66" s="121">
        <f>+F66+I66+J66-K66</f>
        <v>0</v>
      </c>
      <c r="N66" s="128" t="e">
        <f>IF(F66&lt;&gt;"",IF(MONTH(A66)&lt;=3,1,IF(AND(MONTH(A66)&gt;3,MONTH(A66)&lt;=6),2,IF(AND(MONTH(A66)&gt;6,MONTH(A66)&lt;=9),3,4))),"")</f>
        <v>#VALUE!</v>
      </c>
      <c r="O66" s="129"/>
      <c r="P66" s="130"/>
      <c r="Q66" s="131"/>
      <c r="R66" s="131"/>
      <c r="T66" s="132"/>
      <c r="V66" s="127" t="s">
        <v>152</v>
      </c>
      <c r="AR66" s="133"/>
      <c r="AS66" s="133"/>
      <c r="AT66" s="133"/>
      <c r="AU66" s="133"/>
      <c r="AV66" s="133"/>
      <c r="AW66" s="133"/>
      <c r="AX66" s="133"/>
    </row>
    <row r="67" spans="1:50" s="127" customFormat="1" ht="12.75" customHeight="1" x14ac:dyDescent="0.25">
      <c r="A67" s="122"/>
      <c r="B67" s="122"/>
      <c r="C67" s="123" t="s">
        <v>19</v>
      </c>
      <c r="D67" s="124" t="s">
        <v>153</v>
      </c>
      <c r="E67" s="125" t="s">
        <v>185</v>
      </c>
      <c r="F67" s="126">
        <v>0</v>
      </c>
      <c r="G67" s="119">
        <v>21</v>
      </c>
      <c r="H67" s="120"/>
      <c r="I67" s="121">
        <f>ROUND((F67*(G67/100)),2)</f>
        <v>0</v>
      </c>
      <c r="J67" s="121">
        <f>ROUND((F67*(H67/100)),2)</f>
        <v>0</v>
      </c>
      <c r="K67" s="121"/>
      <c r="L67" s="121">
        <f>+F67+I67+J67-K67</f>
        <v>0</v>
      </c>
      <c r="N67" s="128"/>
      <c r="O67" s="129"/>
      <c r="P67" s="130"/>
      <c r="Q67" s="131"/>
      <c r="R67" s="131"/>
      <c r="T67" s="132"/>
      <c r="V67" s="132" t="s">
        <v>154</v>
      </c>
      <c r="AR67" s="133"/>
      <c r="AS67" s="133"/>
      <c r="AT67" s="133"/>
      <c r="AU67" s="133"/>
      <c r="AV67" s="133"/>
      <c r="AW67" s="133"/>
      <c r="AX67" s="133"/>
    </row>
    <row r="68" spans="1:50" s="127" customFormat="1" ht="12.75" customHeight="1" x14ac:dyDescent="0.25">
      <c r="A68" s="122"/>
      <c r="B68" s="122"/>
      <c r="C68" s="123" t="s">
        <v>19</v>
      </c>
      <c r="D68" s="124" t="s">
        <v>155</v>
      </c>
      <c r="E68" s="125" t="s">
        <v>185</v>
      </c>
      <c r="F68" s="126">
        <v>0</v>
      </c>
      <c r="G68" s="119">
        <v>21</v>
      </c>
      <c r="H68" s="120"/>
      <c r="I68" s="121">
        <f>ROUND((F68*(G68/100)),2)</f>
        <v>0</v>
      </c>
      <c r="J68" s="121">
        <f>ROUND((F68*(H68/100)),2)</f>
        <v>0</v>
      </c>
      <c r="K68" s="121"/>
      <c r="L68" s="121">
        <f>+F68+I68+J68-K68</f>
        <v>0</v>
      </c>
      <c r="N68" s="128"/>
      <c r="O68" s="129"/>
      <c r="P68" s="130"/>
      <c r="Q68" s="131"/>
      <c r="R68" s="131"/>
      <c r="T68" s="132"/>
      <c r="V68" s="132"/>
      <c r="AR68" s="133"/>
      <c r="AS68" s="133"/>
      <c r="AT68" s="133"/>
      <c r="AU68" s="133"/>
      <c r="AV68" s="133"/>
      <c r="AW68" s="133"/>
      <c r="AX68" s="133"/>
    </row>
    <row r="69" spans="1:50" s="197" customFormat="1" x14ac:dyDescent="0.25">
      <c r="A69" s="187"/>
      <c r="B69" s="187" t="str">
        <f>IF(A69&lt;&gt;"",A69,"")</f>
        <v/>
      </c>
      <c r="C69" s="188"/>
      <c r="D69" s="189" t="s">
        <v>53</v>
      </c>
      <c r="E69" s="190" t="s">
        <v>179</v>
      </c>
      <c r="F69" s="191">
        <f>SUM(F64:F68)</f>
        <v>1800</v>
      </c>
      <c r="G69" s="191"/>
      <c r="H69" s="191">
        <f>SUM(H65:H68)</f>
        <v>0</v>
      </c>
      <c r="I69" s="191">
        <f>SUM(I64:I68)</f>
        <v>378</v>
      </c>
      <c r="J69" s="191">
        <f>SUM(J65:J68)</f>
        <v>0</v>
      </c>
      <c r="K69" s="191">
        <f>SUM(K65:K68)</f>
        <v>0</v>
      </c>
      <c r="L69" s="191">
        <f>SUM(L64:L68)</f>
        <v>2178</v>
      </c>
      <c r="M69" s="192"/>
      <c r="N69" s="193"/>
      <c r="O69" s="194"/>
      <c r="P69" s="195"/>
      <c r="Q69" s="196"/>
      <c r="R69" s="196"/>
    </row>
    <row r="70" spans="1:50" x14ac:dyDescent="0.25">
      <c r="A70" s="30"/>
      <c r="B70" s="30" t="str">
        <f t="shared" ref="B70:B134" si="15">IF(A70&lt;&gt;"",A70,"")</f>
        <v/>
      </c>
      <c r="C70" s="31"/>
      <c r="D70" s="102" t="str">
        <f>IF(E70&lt;&gt;"",VLOOKUP(E70,[1]CLIENTES!$A$2:$B$1001,2,FALSE),"")</f>
        <v/>
      </c>
      <c r="E70" s="33"/>
      <c r="F70" s="34"/>
      <c r="G70" s="35">
        <v>21</v>
      </c>
      <c r="H70" s="36"/>
      <c r="I70" s="37">
        <f t="shared" si="12"/>
        <v>0</v>
      </c>
      <c r="J70" s="37">
        <f t="shared" si="13"/>
        <v>0</v>
      </c>
      <c r="K70" s="37"/>
      <c r="L70" s="37">
        <f t="shared" si="14"/>
        <v>0</v>
      </c>
      <c r="N70" s="109"/>
      <c r="O70" s="110"/>
      <c r="P70" s="111"/>
      <c r="Q70" s="96"/>
      <c r="R70" s="96"/>
    </row>
    <row r="71" spans="1:50" s="87" customFormat="1" ht="12.75" customHeight="1" x14ac:dyDescent="0.25">
      <c r="A71" s="80" t="s">
        <v>180</v>
      </c>
      <c r="B71" s="80" t="str">
        <f>IF(A71&lt;&gt;"",A71,"")</f>
        <v>julio</v>
      </c>
      <c r="C71" s="81"/>
      <c r="D71" s="82" t="s">
        <v>181</v>
      </c>
      <c r="E71" s="83"/>
      <c r="F71" s="84">
        <v>850</v>
      </c>
      <c r="G71" s="85">
        <v>21</v>
      </c>
      <c r="H71" s="150"/>
      <c r="I71" s="86">
        <f>ROUND((F71*(G71/100)),2)</f>
        <v>178.5</v>
      </c>
      <c r="J71" s="86">
        <f>ROUND((F71*(H71/100)),2)</f>
        <v>0</v>
      </c>
      <c r="K71" s="86"/>
      <c r="L71" s="86">
        <f>+F71+I71+J71-K71</f>
        <v>1028.5</v>
      </c>
      <c r="N71" s="88"/>
      <c r="O71" s="89"/>
      <c r="P71" s="90"/>
      <c r="Q71" s="91"/>
      <c r="R71" s="91"/>
      <c r="U71" s="87" t="s">
        <v>180</v>
      </c>
      <c r="AR71" s="92"/>
      <c r="AS71" s="92"/>
      <c r="AT71" s="92"/>
      <c r="AU71" s="92"/>
      <c r="AV71" s="92"/>
      <c r="AW71" s="92"/>
      <c r="AX71" s="92"/>
    </row>
    <row r="72" spans="1:50" s="87" customFormat="1" x14ac:dyDescent="0.25">
      <c r="A72" s="80" t="s">
        <v>160</v>
      </c>
      <c r="B72" s="80" t="s">
        <v>160</v>
      </c>
      <c r="C72" s="87">
        <v>5</v>
      </c>
      <c r="D72" s="81" t="s">
        <v>280</v>
      </c>
      <c r="E72" s="83" t="s">
        <v>177</v>
      </c>
      <c r="F72" s="84">
        <v>2200</v>
      </c>
      <c r="G72" s="85">
        <v>21</v>
      </c>
      <c r="H72" s="377"/>
      <c r="I72" s="86">
        <f>ROUND((F72*(G72/100)),2)</f>
        <v>462</v>
      </c>
      <c r="J72" s="86">
        <f>ROUND((F72*(H72/100)),2)</f>
        <v>0</v>
      </c>
      <c r="K72" s="86"/>
      <c r="L72" s="86">
        <f>+F72+I72+J72-K72</f>
        <v>2662</v>
      </c>
      <c r="N72" s="88"/>
      <c r="O72" s="89"/>
      <c r="P72" s="90"/>
      <c r="Q72" s="91"/>
      <c r="R72" s="91"/>
      <c r="U72" s="87" t="s">
        <v>53</v>
      </c>
    </row>
    <row r="73" spans="1:50" s="205" customFormat="1" x14ac:dyDescent="0.25">
      <c r="A73" s="198" t="s">
        <v>320</v>
      </c>
      <c r="B73" s="198" t="str">
        <f t="shared" si="15"/>
        <v xml:space="preserve">  </v>
      </c>
      <c r="C73" s="199"/>
      <c r="D73" s="189" t="s">
        <v>180</v>
      </c>
      <c r="E73" s="190" t="s">
        <v>179</v>
      </c>
      <c r="F73" s="191">
        <f>SUM(F71:F72)</f>
        <v>3050</v>
      </c>
      <c r="G73" s="191">
        <f>SUM(G71)</f>
        <v>21</v>
      </c>
      <c r="H73" s="191">
        <f>SUM(H71)</f>
        <v>0</v>
      </c>
      <c r="I73" s="191">
        <f>SUM(I71:J72)</f>
        <v>640.5</v>
      </c>
      <c r="J73" s="191">
        <f>SUM(J71)</f>
        <v>0</v>
      </c>
      <c r="K73" s="191">
        <f>SUM(K71)</f>
        <v>0</v>
      </c>
      <c r="L73" s="191">
        <f>SUM(L71:L72)</f>
        <v>3690.5</v>
      </c>
      <c r="M73" s="200"/>
      <c r="N73" s="201"/>
      <c r="O73" s="202"/>
      <c r="P73" s="203"/>
      <c r="Q73" s="204"/>
      <c r="R73" s="204"/>
    </row>
    <row r="74" spans="1:50" x14ac:dyDescent="0.25">
      <c r="A74" s="30"/>
      <c r="B74" s="30" t="str">
        <f t="shared" si="15"/>
        <v/>
      </c>
      <c r="C74" s="31"/>
      <c r="D74" s="102" t="str">
        <f>IF(E74&lt;&gt;"",VLOOKUP(E74,[1]CLIENTES!$A$2:$B$1001,2,FALSE),"")</f>
        <v/>
      </c>
      <c r="E74" s="33"/>
      <c r="F74" s="34"/>
      <c r="G74" s="35">
        <v>21</v>
      </c>
      <c r="H74" s="36"/>
      <c r="I74" s="37">
        <f t="shared" si="12"/>
        <v>0</v>
      </c>
      <c r="J74" s="37">
        <f t="shared" si="13"/>
        <v>0</v>
      </c>
      <c r="K74" s="37"/>
      <c r="L74" s="37">
        <f t="shared" si="14"/>
        <v>0</v>
      </c>
      <c r="N74" s="109"/>
      <c r="O74" s="110"/>
      <c r="P74" s="111"/>
      <c r="Q74" s="96"/>
      <c r="R74" s="96"/>
    </row>
    <row r="81" spans="1:18" x14ac:dyDescent="0.25">
      <c r="A81" s="30"/>
      <c r="B81" s="30" t="str">
        <f t="shared" si="15"/>
        <v/>
      </c>
      <c r="C81" s="31"/>
      <c r="D81" s="102" t="str">
        <f>IF(E81&lt;&gt;"",VLOOKUP(E81,[1]CLIENTES!$A$2:$B$1001,2,FALSE),"")</f>
        <v/>
      </c>
      <c r="E81" s="33"/>
      <c r="F81" s="34"/>
      <c r="G81" s="35">
        <v>21</v>
      </c>
      <c r="H81" s="36"/>
      <c r="I81" s="37">
        <f t="shared" si="12"/>
        <v>0</v>
      </c>
      <c r="J81" s="37">
        <f t="shared" si="13"/>
        <v>0</v>
      </c>
      <c r="K81" s="37"/>
      <c r="L81" s="37">
        <f t="shared" si="14"/>
        <v>0</v>
      </c>
      <c r="N81" s="109"/>
      <c r="O81" s="110"/>
      <c r="P81" s="111"/>
      <c r="Q81" s="96"/>
      <c r="R81" s="96"/>
    </row>
    <row r="82" spans="1:18" x14ac:dyDescent="0.25">
      <c r="A82" s="30"/>
      <c r="B82" s="30" t="str">
        <f t="shared" si="15"/>
        <v/>
      </c>
      <c r="C82" s="31"/>
      <c r="D82" s="102" t="str">
        <f>IF(E82&lt;&gt;"",VLOOKUP(E82,[1]CLIENTES!$A$2:$B$1001,2,FALSE),"")</f>
        <v/>
      </c>
      <c r="E82" s="33"/>
      <c r="F82" s="34"/>
      <c r="G82" s="35">
        <v>21</v>
      </c>
      <c r="H82" s="36"/>
      <c r="I82" s="37">
        <f t="shared" si="12"/>
        <v>0</v>
      </c>
      <c r="J82" s="37">
        <f t="shared" si="13"/>
        <v>0</v>
      </c>
      <c r="K82" s="37"/>
      <c r="L82" s="37">
        <f t="shared" si="14"/>
        <v>0</v>
      </c>
      <c r="N82" s="109"/>
      <c r="O82" s="110"/>
      <c r="P82" s="111"/>
      <c r="Q82" s="96"/>
      <c r="R82" s="96"/>
    </row>
    <row r="83" spans="1:18" x14ac:dyDescent="0.25">
      <c r="A83" s="30"/>
      <c r="B83" s="30" t="str">
        <f t="shared" si="15"/>
        <v/>
      </c>
      <c r="C83" s="31"/>
      <c r="D83" s="102" t="str">
        <f>IF(E83&lt;&gt;"",VLOOKUP(E83,[1]CLIENTES!$A$2:$B$1001,2,FALSE),"")</f>
        <v/>
      </c>
      <c r="E83" s="33"/>
      <c r="F83" s="34"/>
      <c r="G83" s="35">
        <v>21</v>
      </c>
      <c r="H83" s="36"/>
      <c r="I83" s="37">
        <f t="shared" si="12"/>
        <v>0</v>
      </c>
      <c r="J83" s="37">
        <f t="shared" si="13"/>
        <v>0</v>
      </c>
      <c r="K83" s="37"/>
      <c r="L83" s="37">
        <f t="shared" si="14"/>
        <v>0</v>
      </c>
      <c r="N83" s="109"/>
      <c r="O83" s="110"/>
      <c r="P83" s="111"/>
      <c r="Q83" s="96"/>
      <c r="R83" s="96"/>
    </row>
    <row r="84" spans="1:18" x14ac:dyDescent="0.25">
      <c r="A84" s="30"/>
      <c r="B84" s="30" t="str">
        <f t="shared" si="15"/>
        <v/>
      </c>
      <c r="C84" s="31"/>
      <c r="D84" s="102" t="str">
        <f>IF(E84&lt;&gt;"",VLOOKUP(E84,[1]CLIENTES!$A$2:$B$1001,2,FALSE),"")</f>
        <v/>
      </c>
      <c r="E84" s="33"/>
      <c r="F84" s="34"/>
      <c r="G84" s="35">
        <v>21</v>
      </c>
      <c r="H84" s="36"/>
      <c r="I84" s="37">
        <f t="shared" si="12"/>
        <v>0</v>
      </c>
      <c r="J84" s="37">
        <f t="shared" si="13"/>
        <v>0</v>
      </c>
      <c r="K84" s="37"/>
      <c r="L84" s="37">
        <f t="shared" si="14"/>
        <v>0</v>
      </c>
      <c r="N84" s="109"/>
      <c r="O84" s="110"/>
      <c r="P84" s="111"/>
      <c r="Q84" s="96"/>
      <c r="R84" s="96"/>
    </row>
    <row r="85" spans="1:18" x14ac:dyDescent="0.25">
      <c r="A85" s="30"/>
      <c r="B85" s="30" t="str">
        <f t="shared" si="15"/>
        <v/>
      </c>
      <c r="C85" s="31"/>
      <c r="D85" s="102" t="str">
        <f>IF(E85&lt;&gt;"",VLOOKUP(E85,[1]CLIENTES!$A$2:$B$1001,2,FALSE),"")</f>
        <v/>
      </c>
      <c r="E85" s="33"/>
      <c r="F85" s="34"/>
      <c r="G85" s="35">
        <v>21</v>
      </c>
      <c r="H85" s="36"/>
      <c r="I85" s="37">
        <f t="shared" si="12"/>
        <v>0</v>
      </c>
      <c r="J85" s="37">
        <f t="shared" si="13"/>
        <v>0</v>
      </c>
      <c r="K85" s="37"/>
      <c r="L85" s="37">
        <f t="shared" si="14"/>
        <v>0</v>
      </c>
      <c r="N85" s="109"/>
      <c r="O85" s="110"/>
      <c r="P85" s="111"/>
      <c r="Q85" s="96"/>
      <c r="R85" s="96"/>
    </row>
    <row r="86" spans="1:18" x14ac:dyDescent="0.25">
      <c r="A86" s="30"/>
      <c r="B86" s="30" t="str">
        <f t="shared" si="15"/>
        <v/>
      </c>
      <c r="C86" s="31"/>
      <c r="D86" s="102" t="str">
        <f>IF(E86&lt;&gt;"",VLOOKUP(E86,[1]CLIENTES!$A$2:$B$1001,2,FALSE),"")</f>
        <v/>
      </c>
      <c r="E86" s="33"/>
      <c r="F86" s="34"/>
      <c r="G86" s="35">
        <v>21</v>
      </c>
      <c r="H86" s="36"/>
      <c r="I86" s="37">
        <f t="shared" si="12"/>
        <v>0</v>
      </c>
      <c r="J86" s="37">
        <f t="shared" si="13"/>
        <v>0</v>
      </c>
      <c r="K86" s="37"/>
      <c r="L86" s="37">
        <f t="shared" si="14"/>
        <v>0</v>
      </c>
      <c r="N86" s="109"/>
      <c r="O86" s="110"/>
      <c r="P86" s="111"/>
      <c r="Q86" s="96"/>
      <c r="R86" s="96"/>
    </row>
    <row r="87" spans="1:18" x14ac:dyDescent="0.25">
      <c r="A87" s="30"/>
      <c r="B87" s="30" t="str">
        <f t="shared" si="15"/>
        <v/>
      </c>
      <c r="C87" s="31"/>
      <c r="D87" s="102" t="str">
        <f>IF(E87&lt;&gt;"",VLOOKUP(E87,[1]CLIENTES!$A$2:$B$1001,2,FALSE),"")</f>
        <v/>
      </c>
      <c r="E87" s="33"/>
      <c r="F87" s="34"/>
      <c r="G87" s="35">
        <v>21</v>
      </c>
      <c r="H87" s="36"/>
      <c r="I87" s="37">
        <f t="shared" si="12"/>
        <v>0</v>
      </c>
      <c r="J87" s="37">
        <f t="shared" si="13"/>
        <v>0</v>
      </c>
      <c r="K87" s="37"/>
      <c r="L87" s="37">
        <f t="shared" si="14"/>
        <v>0</v>
      </c>
      <c r="N87" s="109"/>
      <c r="O87" s="110"/>
      <c r="P87" s="111"/>
      <c r="Q87" s="96"/>
      <c r="R87" s="96"/>
    </row>
    <row r="88" spans="1:18" x14ac:dyDescent="0.25">
      <c r="A88" s="30"/>
      <c r="B88" s="30" t="str">
        <f t="shared" si="15"/>
        <v/>
      </c>
      <c r="C88" s="31"/>
      <c r="D88" s="102" t="str">
        <f>IF(E88&lt;&gt;"",VLOOKUP(E88,[1]CLIENTES!$A$2:$B$1001,2,FALSE),"")</f>
        <v/>
      </c>
      <c r="E88" s="33"/>
      <c r="F88" s="34"/>
      <c r="G88" s="35">
        <v>21</v>
      </c>
      <c r="H88" s="36"/>
      <c r="I88" s="37">
        <f t="shared" si="12"/>
        <v>0</v>
      </c>
      <c r="J88" s="37">
        <f t="shared" si="13"/>
        <v>0</v>
      </c>
      <c r="K88" s="37"/>
      <c r="L88" s="37">
        <f t="shared" si="14"/>
        <v>0</v>
      </c>
      <c r="N88" s="109"/>
      <c r="O88" s="110"/>
      <c r="P88" s="111"/>
      <c r="Q88" s="96"/>
      <c r="R88" s="96"/>
    </row>
    <row r="89" spans="1:18" x14ac:dyDescent="0.25">
      <c r="A89" s="30"/>
      <c r="B89" s="30" t="str">
        <f t="shared" si="15"/>
        <v/>
      </c>
      <c r="C89" s="31"/>
      <c r="D89" s="102" t="str">
        <f>IF(E89&lt;&gt;"",VLOOKUP(E89,[1]CLIENTES!$A$2:$B$1001,2,FALSE),"")</f>
        <v/>
      </c>
      <c r="E89" s="33"/>
      <c r="F89" s="34"/>
      <c r="G89" s="35">
        <v>21</v>
      </c>
      <c r="H89" s="36"/>
      <c r="I89" s="37">
        <f t="shared" si="12"/>
        <v>0</v>
      </c>
      <c r="J89" s="37">
        <f t="shared" si="13"/>
        <v>0</v>
      </c>
      <c r="K89" s="37"/>
      <c r="L89" s="37">
        <f t="shared" si="14"/>
        <v>0</v>
      </c>
      <c r="N89" s="109"/>
      <c r="O89" s="110"/>
      <c r="P89" s="111"/>
      <c r="Q89" s="96"/>
      <c r="R89" s="96"/>
    </row>
    <row r="90" spans="1:18" x14ac:dyDescent="0.25">
      <c r="A90" s="30"/>
      <c r="B90" s="30" t="str">
        <f t="shared" si="15"/>
        <v/>
      </c>
      <c r="C90" s="31"/>
      <c r="D90" s="102" t="str">
        <f>IF(E90&lt;&gt;"",VLOOKUP(E90,[1]CLIENTES!$A$2:$B$1001,2,FALSE),"")</f>
        <v/>
      </c>
      <c r="E90" s="33"/>
      <c r="F90" s="34"/>
      <c r="G90" s="35">
        <v>21</v>
      </c>
      <c r="H90" s="36"/>
      <c r="I90" s="37">
        <f t="shared" si="12"/>
        <v>0</v>
      </c>
      <c r="J90" s="37">
        <f t="shared" si="13"/>
        <v>0</v>
      </c>
      <c r="K90" s="37"/>
      <c r="L90" s="37">
        <f t="shared" si="14"/>
        <v>0</v>
      </c>
      <c r="N90" s="109"/>
      <c r="O90" s="110"/>
      <c r="P90" s="111"/>
      <c r="Q90" s="96"/>
      <c r="R90" s="96"/>
    </row>
    <row r="91" spans="1:18" x14ac:dyDescent="0.25">
      <c r="A91" s="30"/>
      <c r="B91" s="30" t="str">
        <f t="shared" si="15"/>
        <v/>
      </c>
      <c r="C91" s="31"/>
      <c r="D91" s="102" t="str">
        <f>IF(E91&lt;&gt;"",VLOOKUP(E91,[1]CLIENTES!$A$2:$B$1001,2,FALSE),"")</f>
        <v/>
      </c>
      <c r="E91" s="33"/>
      <c r="F91" s="34"/>
      <c r="G91" s="35">
        <v>21</v>
      </c>
      <c r="H91" s="36"/>
      <c r="I91" s="37">
        <f t="shared" si="12"/>
        <v>0</v>
      </c>
      <c r="J91" s="37">
        <f t="shared" si="13"/>
        <v>0</v>
      </c>
      <c r="K91" s="37"/>
      <c r="L91" s="37">
        <f t="shared" si="14"/>
        <v>0</v>
      </c>
      <c r="N91" s="109"/>
      <c r="O91" s="110"/>
      <c r="P91" s="111"/>
      <c r="Q91" s="96"/>
      <c r="R91" s="96"/>
    </row>
    <row r="92" spans="1:18" x14ac:dyDescent="0.25">
      <c r="A92" s="30"/>
      <c r="B92" s="30" t="str">
        <f t="shared" si="15"/>
        <v/>
      </c>
      <c r="C92" s="31"/>
      <c r="D92" s="102" t="str">
        <f>IF(E92&lt;&gt;"",VLOOKUP(E92,[1]CLIENTES!$A$2:$B$1001,2,FALSE),"")</f>
        <v/>
      </c>
      <c r="E92" s="33"/>
      <c r="F92" s="34"/>
      <c r="G92" s="35">
        <v>21</v>
      </c>
      <c r="H92" s="36"/>
      <c r="I92" s="37">
        <f t="shared" si="12"/>
        <v>0</v>
      </c>
      <c r="J92" s="37">
        <f t="shared" si="13"/>
        <v>0</v>
      </c>
      <c r="K92" s="37"/>
      <c r="L92" s="37">
        <f t="shared" si="14"/>
        <v>0</v>
      </c>
      <c r="N92" s="109"/>
      <c r="O92" s="110"/>
      <c r="P92" s="111"/>
      <c r="Q92" s="96"/>
      <c r="R92" s="96"/>
    </row>
    <row r="93" spans="1:18" x14ac:dyDescent="0.25">
      <c r="A93" s="30"/>
      <c r="B93" s="30" t="str">
        <f t="shared" si="15"/>
        <v/>
      </c>
      <c r="C93" s="31"/>
      <c r="D93" s="102" t="str">
        <f>IF(E93&lt;&gt;"",VLOOKUP(E93,[1]CLIENTES!$A$2:$B$1001,2,FALSE),"")</f>
        <v/>
      </c>
      <c r="E93" s="33"/>
      <c r="F93" s="34"/>
      <c r="G93" s="35">
        <v>21</v>
      </c>
      <c r="H93" s="36"/>
      <c r="I93" s="37">
        <f t="shared" si="12"/>
        <v>0</v>
      </c>
      <c r="J93" s="37">
        <f t="shared" si="13"/>
        <v>0</v>
      </c>
      <c r="K93" s="37"/>
      <c r="L93" s="37">
        <f t="shared" si="14"/>
        <v>0</v>
      </c>
      <c r="N93" s="109"/>
      <c r="O93" s="110"/>
      <c r="P93" s="111"/>
      <c r="Q93" s="96"/>
      <c r="R93" s="96"/>
    </row>
    <row r="94" spans="1:18" x14ac:dyDescent="0.25">
      <c r="A94" s="30"/>
      <c r="B94" s="30" t="str">
        <f t="shared" si="15"/>
        <v/>
      </c>
      <c r="C94" s="31"/>
      <c r="D94" s="102" t="str">
        <f>IF(E94&lt;&gt;"",VLOOKUP(E94,[1]CLIENTES!$A$2:$B$1001,2,FALSE),"")</f>
        <v/>
      </c>
      <c r="E94" s="33"/>
      <c r="F94" s="34"/>
      <c r="G94" s="35">
        <v>21</v>
      </c>
      <c r="H94" s="36"/>
      <c r="I94" s="37">
        <f t="shared" si="12"/>
        <v>0</v>
      </c>
      <c r="J94" s="37">
        <f t="shared" si="13"/>
        <v>0</v>
      </c>
      <c r="K94" s="37"/>
      <c r="L94" s="37">
        <f t="shared" si="14"/>
        <v>0</v>
      </c>
      <c r="N94" s="109"/>
      <c r="O94" s="110"/>
      <c r="P94" s="111"/>
      <c r="Q94" s="96"/>
      <c r="R94" s="96"/>
    </row>
    <row r="95" spans="1:18" x14ac:dyDescent="0.25">
      <c r="A95" s="30"/>
      <c r="B95" s="30" t="str">
        <f t="shared" si="15"/>
        <v/>
      </c>
      <c r="C95" s="31"/>
      <c r="D95" s="102" t="str">
        <f>IF(E95&lt;&gt;"",VLOOKUP(E95,[1]CLIENTES!$A$2:$B$1001,2,FALSE),"")</f>
        <v/>
      </c>
      <c r="E95" s="33"/>
      <c r="F95" s="34"/>
      <c r="G95" s="35">
        <v>21</v>
      </c>
      <c r="H95" s="36"/>
      <c r="I95" s="37">
        <f t="shared" si="12"/>
        <v>0</v>
      </c>
      <c r="J95" s="37">
        <f t="shared" si="13"/>
        <v>0</v>
      </c>
      <c r="K95" s="37"/>
      <c r="L95" s="37">
        <f t="shared" si="14"/>
        <v>0</v>
      </c>
      <c r="N95" s="109"/>
      <c r="O95" s="110"/>
      <c r="P95" s="111"/>
      <c r="Q95" s="96"/>
      <c r="R95" s="96"/>
    </row>
    <row r="96" spans="1:18" x14ac:dyDescent="0.25">
      <c r="A96" s="30"/>
      <c r="B96" s="30" t="str">
        <f t="shared" si="15"/>
        <v/>
      </c>
      <c r="C96" s="31"/>
      <c r="D96" s="102" t="str">
        <f>IF(E96&lt;&gt;"",VLOOKUP(E96,[1]CLIENTES!$A$2:$B$1001,2,FALSE),"")</f>
        <v/>
      </c>
      <c r="E96" s="33"/>
      <c r="F96" s="34"/>
      <c r="G96" s="35">
        <v>21</v>
      </c>
      <c r="H96" s="36"/>
      <c r="I96" s="37">
        <f t="shared" si="12"/>
        <v>0</v>
      </c>
      <c r="J96" s="37">
        <f t="shared" si="13"/>
        <v>0</v>
      </c>
      <c r="K96" s="37"/>
      <c r="L96" s="37">
        <f t="shared" si="14"/>
        <v>0</v>
      </c>
      <c r="N96" s="109"/>
      <c r="O96" s="110"/>
      <c r="P96" s="111"/>
      <c r="Q96" s="96"/>
      <c r="R96" s="96"/>
    </row>
    <row r="97" spans="1:18" x14ac:dyDescent="0.25">
      <c r="A97" s="30"/>
      <c r="B97" s="30" t="str">
        <f t="shared" si="15"/>
        <v/>
      </c>
      <c r="C97" s="31"/>
      <c r="D97" s="102" t="str">
        <f>IF(E97&lt;&gt;"",VLOOKUP(E97,[1]CLIENTES!$A$2:$B$1001,2,FALSE),"")</f>
        <v/>
      </c>
      <c r="E97" s="33"/>
      <c r="F97" s="34"/>
      <c r="G97" s="35">
        <v>21</v>
      </c>
      <c r="H97" s="36"/>
      <c r="I97" s="37">
        <f t="shared" si="12"/>
        <v>0</v>
      </c>
      <c r="J97" s="37">
        <f t="shared" si="13"/>
        <v>0</v>
      </c>
      <c r="K97" s="37"/>
      <c r="L97" s="37">
        <f t="shared" si="14"/>
        <v>0</v>
      </c>
      <c r="N97" s="109"/>
      <c r="O97" s="110"/>
      <c r="P97" s="111"/>
      <c r="Q97" s="96"/>
      <c r="R97" s="96"/>
    </row>
    <row r="98" spans="1:18" x14ac:dyDescent="0.25">
      <c r="A98" s="30"/>
      <c r="B98" s="30" t="str">
        <f t="shared" si="15"/>
        <v/>
      </c>
      <c r="C98" s="31"/>
      <c r="D98" s="102" t="str">
        <f>IF(E98&lt;&gt;"",VLOOKUP(E98,[1]CLIENTES!$A$2:$B$1001,2,FALSE),"")</f>
        <v/>
      </c>
      <c r="E98" s="33"/>
      <c r="F98" s="34"/>
      <c r="G98" s="35">
        <v>21</v>
      </c>
      <c r="H98" s="36"/>
      <c r="I98" s="37">
        <f t="shared" si="12"/>
        <v>0</v>
      </c>
      <c r="J98" s="37">
        <f t="shared" si="13"/>
        <v>0</v>
      </c>
      <c r="K98" s="37"/>
      <c r="L98" s="37">
        <f t="shared" si="14"/>
        <v>0</v>
      </c>
      <c r="N98" s="109"/>
      <c r="O98" s="110"/>
      <c r="P98" s="111"/>
      <c r="Q98" s="96"/>
      <c r="R98" s="96"/>
    </row>
    <row r="99" spans="1:18" x14ac:dyDescent="0.25">
      <c r="A99" s="30"/>
      <c r="B99" s="30" t="str">
        <f t="shared" si="15"/>
        <v/>
      </c>
      <c r="C99" s="31"/>
      <c r="D99" s="102" t="str">
        <f>IF(E99&lt;&gt;"",VLOOKUP(E99,[1]CLIENTES!$A$2:$B$1001,2,FALSE),"")</f>
        <v/>
      </c>
      <c r="E99" s="33"/>
      <c r="F99" s="34"/>
      <c r="G99" s="35">
        <v>21</v>
      </c>
      <c r="H99" s="36"/>
      <c r="I99" s="37">
        <f t="shared" si="12"/>
        <v>0</v>
      </c>
      <c r="J99" s="37">
        <f t="shared" si="13"/>
        <v>0</v>
      </c>
      <c r="K99" s="37"/>
      <c r="L99" s="37">
        <f t="shared" si="14"/>
        <v>0</v>
      </c>
      <c r="N99" s="109"/>
      <c r="O99" s="110"/>
      <c r="P99" s="111"/>
      <c r="Q99" s="96"/>
      <c r="R99" s="96"/>
    </row>
    <row r="100" spans="1:18" x14ac:dyDescent="0.25">
      <c r="A100" s="30"/>
      <c r="B100" s="30" t="str">
        <f t="shared" si="15"/>
        <v/>
      </c>
      <c r="C100" s="31"/>
      <c r="D100" s="102" t="str">
        <f>IF(E100&lt;&gt;"",VLOOKUP(E100,[1]CLIENTES!$A$2:$B$1001,2,FALSE),"")</f>
        <v/>
      </c>
      <c r="E100" s="33"/>
      <c r="F100" s="34"/>
      <c r="G100" s="35">
        <v>21</v>
      </c>
      <c r="H100" s="36"/>
      <c r="I100" s="37">
        <f t="shared" si="12"/>
        <v>0</v>
      </c>
      <c r="J100" s="37">
        <f t="shared" si="13"/>
        <v>0</v>
      </c>
      <c r="K100" s="37"/>
      <c r="L100" s="37">
        <f t="shared" si="14"/>
        <v>0</v>
      </c>
      <c r="N100" s="109"/>
      <c r="O100" s="110"/>
      <c r="P100" s="111"/>
      <c r="Q100" s="96"/>
      <c r="R100" s="96"/>
    </row>
    <row r="101" spans="1:18" x14ac:dyDescent="0.25">
      <c r="A101" s="30"/>
      <c r="B101" s="30" t="str">
        <f t="shared" si="15"/>
        <v/>
      </c>
      <c r="C101" s="31"/>
      <c r="D101" s="102" t="str">
        <f>IF(E101&lt;&gt;"",VLOOKUP(E101,[1]CLIENTES!$A$2:$B$1001,2,FALSE),"")</f>
        <v/>
      </c>
      <c r="E101" s="33"/>
      <c r="F101" s="34"/>
      <c r="G101" s="35">
        <v>21</v>
      </c>
      <c r="H101" s="36"/>
      <c r="I101" s="37">
        <f t="shared" si="12"/>
        <v>0</v>
      </c>
      <c r="J101" s="37">
        <f t="shared" si="13"/>
        <v>0</v>
      </c>
      <c r="K101" s="37"/>
      <c r="L101" s="37">
        <f t="shared" si="14"/>
        <v>0</v>
      </c>
      <c r="N101" s="109"/>
      <c r="O101" s="110"/>
      <c r="P101" s="111"/>
      <c r="Q101" s="96"/>
      <c r="R101" s="96"/>
    </row>
    <row r="102" spans="1:18" x14ac:dyDescent="0.25">
      <c r="A102" s="30"/>
      <c r="B102" s="30" t="str">
        <f t="shared" si="15"/>
        <v/>
      </c>
      <c r="C102" s="31"/>
      <c r="D102" s="102" t="str">
        <f>IF(E102&lt;&gt;"",VLOOKUP(E102,[1]CLIENTES!$A$2:$B$1001,2,FALSE),"")</f>
        <v/>
      </c>
      <c r="E102" s="33"/>
      <c r="F102" s="34"/>
      <c r="G102" s="35">
        <v>21</v>
      </c>
      <c r="H102" s="36"/>
      <c r="I102" s="37">
        <f t="shared" si="12"/>
        <v>0</v>
      </c>
      <c r="J102" s="37">
        <f t="shared" si="13"/>
        <v>0</v>
      </c>
      <c r="K102" s="37"/>
      <c r="L102" s="37">
        <f t="shared" si="14"/>
        <v>0</v>
      </c>
      <c r="N102" s="109"/>
      <c r="O102" s="110"/>
      <c r="P102" s="111"/>
      <c r="Q102" s="96"/>
      <c r="R102" s="96"/>
    </row>
    <row r="103" spans="1:18" x14ac:dyDescent="0.25">
      <c r="A103" s="30"/>
      <c r="B103" s="30" t="str">
        <f t="shared" si="15"/>
        <v/>
      </c>
      <c r="C103" s="31"/>
      <c r="D103" s="102" t="str">
        <f>IF(E103&lt;&gt;"",VLOOKUP(E103,[1]CLIENTES!$A$2:$B$1001,2,FALSE),"")</f>
        <v/>
      </c>
      <c r="E103" s="33"/>
      <c r="F103" s="34"/>
      <c r="G103" s="35">
        <v>21</v>
      </c>
      <c r="H103" s="36"/>
      <c r="I103" s="37">
        <f t="shared" si="12"/>
        <v>0</v>
      </c>
      <c r="J103" s="37">
        <f t="shared" si="13"/>
        <v>0</v>
      </c>
      <c r="K103" s="37"/>
      <c r="L103" s="37">
        <f t="shared" si="14"/>
        <v>0</v>
      </c>
      <c r="N103" s="109"/>
      <c r="O103" s="110"/>
      <c r="P103" s="111"/>
      <c r="Q103" s="96"/>
      <c r="R103" s="96"/>
    </row>
    <row r="104" spans="1:18" x14ac:dyDescent="0.25">
      <c r="A104" s="30"/>
      <c r="B104" s="30" t="str">
        <f t="shared" si="15"/>
        <v/>
      </c>
      <c r="C104" s="31"/>
      <c r="D104" s="102" t="str">
        <f>IF(E104&lt;&gt;"",VLOOKUP(E104,[1]CLIENTES!$A$2:$B$1001,2,FALSE),"")</f>
        <v/>
      </c>
      <c r="E104" s="33"/>
      <c r="F104" s="34"/>
      <c r="G104" s="35">
        <v>21</v>
      </c>
      <c r="H104" s="36"/>
      <c r="I104" s="37">
        <f t="shared" si="12"/>
        <v>0</v>
      </c>
      <c r="J104" s="37">
        <f t="shared" si="13"/>
        <v>0</v>
      </c>
      <c r="K104" s="37"/>
      <c r="L104" s="37">
        <f t="shared" si="14"/>
        <v>0</v>
      </c>
      <c r="N104" s="109"/>
      <c r="O104" s="110"/>
      <c r="P104" s="111"/>
      <c r="Q104" s="96"/>
      <c r="R104" s="96"/>
    </row>
    <row r="105" spans="1:18" x14ac:dyDescent="0.25">
      <c r="A105" s="30"/>
      <c r="B105" s="30" t="str">
        <f t="shared" si="15"/>
        <v/>
      </c>
      <c r="C105" s="31"/>
      <c r="D105" s="102" t="str">
        <f>IF(E105&lt;&gt;"",VLOOKUP(E105,[1]CLIENTES!$A$2:$B$1001,2,FALSE),"")</f>
        <v/>
      </c>
      <c r="E105" s="33"/>
      <c r="F105" s="34"/>
      <c r="G105" s="35">
        <v>21</v>
      </c>
      <c r="H105" s="36"/>
      <c r="I105" s="37">
        <f t="shared" si="12"/>
        <v>0</v>
      </c>
      <c r="J105" s="37">
        <f t="shared" si="13"/>
        <v>0</v>
      </c>
      <c r="K105" s="37"/>
      <c r="L105" s="37">
        <f t="shared" si="14"/>
        <v>0</v>
      </c>
      <c r="N105" s="109"/>
      <c r="O105" s="110"/>
      <c r="P105" s="111"/>
      <c r="Q105" s="96"/>
      <c r="R105" s="96"/>
    </row>
    <row r="106" spans="1:18" x14ac:dyDescent="0.25">
      <c r="A106" s="30"/>
      <c r="B106" s="30" t="str">
        <f t="shared" si="15"/>
        <v/>
      </c>
      <c r="C106" s="31"/>
      <c r="D106" s="102" t="str">
        <f>IF(E106&lt;&gt;"",VLOOKUP(E106,[1]CLIENTES!$A$2:$B$1001,2,FALSE),"")</f>
        <v/>
      </c>
      <c r="E106" s="33"/>
      <c r="F106" s="34"/>
      <c r="G106" s="35">
        <v>21</v>
      </c>
      <c r="H106" s="36"/>
      <c r="I106" s="37">
        <f t="shared" si="12"/>
        <v>0</v>
      </c>
      <c r="J106" s="37">
        <f t="shared" si="13"/>
        <v>0</v>
      </c>
      <c r="K106" s="37"/>
      <c r="L106" s="37">
        <f t="shared" si="14"/>
        <v>0</v>
      </c>
      <c r="N106" s="109"/>
      <c r="O106" s="110"/>
      <c r="P106" s="111"/>
      <c r="Q106" s="96"/>
      <c r="R106" s="96"/>
    </row>
    <row r="107" spans="1:18" x14ac:dyDescent="0.25">
      <c r="A107" s="30"/>
      <c r="B107" s="30" t="str">
        <f t="shared" si="15"/>
        <v/>
      </c>
      <c r="C107" s="31"/>
      <c r="D107" s="102" t="str">
        <f>IF(E107&lt;&gt;"",VLOOKUP(E107,[1]CLIENTES!$A$2:$B$1001,2,FALSE),"")</f>
        <v/>
      </c>
      <c r="E107" s="33"/>
      <c r="F107" s="34"/>
      <c r="G107" s="35">
        <v>21</v>
      </c>
      <c r="H107" s="36"/>
      <c r="I107" s="37">
        <f t="shared" si="12"/>
        <v>0</v>
      </c>
      <c r="J107" s="37">
        <f t="shared" si="13"/>
        <v>0</v>
      </c>
      <c r="K107" s="37"/>
      <c r="L107" s="37">
        <f t="shared" si="14"/>
        <v>0</v>
      </c>
      <c r="N107" s="109"/>
      <c r="O107" s="110"/>
      <c r="P107" s="111"/>
      <c r="Q107" s="96"/>
      <c r="R107" s="96"/>
    </row>
    <row r="108" spans="1:18" x14ac:dyDescent="0.25">
      <c r="A108" s="30"/>
      <c r="B108" s="30" t="str">
        <f t="shared" si="15"/>
        <v/>
      </c>
      <c r="C108" s="31"/>
      <c r="D108" s="102" t="str">
        <f>IF(E108&lt;&gt;"",VLOOKUP(E108,[1]CLIENTES!$A$2:$B$1001,2,FALSE),"")</f>
        <v/>
      </c>
      <c r="E108" s="33"/>
      <c r="F108" s="34"/>
      <c r="G108" s="35">
        <v>21</v>
      </c>
      <c r="H108" s="36"/>
      <c r="I108" s="37">
        <f t="shared" si="12"/>
        <v>0</v>
      </c>
      <c r="J108" s="37">
        <f t="shared" si="13"/>
        <v>0</v>
      </c>
      <c r="K108" s="37"/>
      <c r="L108" s="37">
        <f t="shared" si="14"/>
        <v>0</v>
      </c>
      <c r="N108" s="109"/>
      <c r="O108" s="110"/>
      <c r="P108" s="111"/>
      <c r="Q108" s="96"/>
      <c r="R108" s="96"/>
    </row>
    <row r="109" spans="1:18" x14ac:dyDescent="0.25">
      <c r="A109" s="30"/>
      <c r="B109" s="30" t="str">
        <f t="shared" si="15"/>
        <v/>
      </c>
      <c r="C109" s="31"/>
      <c r="D109" s="102" t="str">
        <f>IF(E109&lt;&gt;"",VLOOKUP(E109,[1]CLIENTES!$A$2:$B$1001,2,FALSE),"")</f>
        <v/>
      </c>
      <c r="E109" s="33"/>
      <c r="F109" s="34"/>
      <c r="G109" s="35">
        <v>21</v>
      </c>
      <c r="H109" s="36"/>
      <c r="I109" s="37">
        <f t="shared" si="12"/>
        <v>0</v>
      </c>
      <c r="J109" s="37">
        <f t="shared" si="13"/>
        <v>0</v>
      </c>
      <c r="K109" s="37"/>
      <c r="L109" s="37">
        <f t="shared" si="14"/>
        <v>0</v>
      </c>
      <c r="N109" s="109"/>
      <c r="O109" s="110"/>
      <c r="P109" s="111"/>
      <c r="Q109" s="96"/>
      <c r="R109" s="96"/>
    </row>
    <row r="110" spans="1:18" x14ac:dyDescent="0.25">
      <c r="A110" s="30"/>
      <c r="B110" s="30" t="str">
        <f t="shared" si="15"/>
        <v/>
      </c>
      <c r="C110" s="31"/>
      <c r="D110" s="102" t="str">
        <f>IF(E110&lt;&gt;"",VLOOKUP(E110,[1]CLIENTES!$A$2:$B$1001,2,FALSE),"")</f>
        <v/>
      </c>
      <c r="E110" s="33"/>
      <c r="F110" s="34"/>
      <c r="G110" s="35">
        <v>21</v>
      </c>
      <c r="H110" s="36"/>
      <c r="I110" s="37">
        <f t="shared" si="12"/>
        <v>0</v>
      </c>
      <c r="J110" s="37">
        <f t="shared" si="13"/>
        <v>0</v>
      </c>
      <c r="K110" s="37"/>
      <c r="L110" s="37">
        <f t="shared" si="14"/>
        <v>0</v>
      </c>
      <c r="N110" s="109"/>
      <c r="O110" s="110"/>
      <c r="P110" s="111"/>
      <c r="Q110" s="96"/>
      <c r="R110" s="96"/>
    </row>
    <row r="111" spans="1:18" x14ac:dyDescent="0.25">
      <c r="A111" s="30"/>
      <c r="B111" s="30" t="str">
        <f t="shared" si="15"/>
        <v/>
      </c>
      <c r="C111" s="31"/>
      <c r="D111" s="102" t="str">
        <f>IF(E111&lt;&gt;"",VLOOKUP(E111,[1]CLIENTES!$A$2:$B$1001,2,FALSE),"")</f>
        <v/>
      </c>
      <c r="E111" s="33"/>
      <c r="F111" s="34"/>
      <c r="G111" s="35">
        <v>21</v>
      </c>
      <c r="H111" s="36"/>
      <c r="I111" s="37">
        <f t="shared" si="12"/>
        <v>0</v>
      </c>
      <c r="J111" s="37">
        <f t="shared" si="13"/>
        <v>0</v>
      </c>
      <c r="K111" s="37"/>
      <c r="L111" s="37">
        <f t="shared" si="14"/>
        <v>0</v>
      </c>
      <c r="N111" s="109"/>
      <c r="O111" s="110"/>
      <c r="P111" s="111"/>
      <c r="Q111" s="96"/>
      <c r="R111" s="96"/>
    </row>
    <row r="112" spans="1:18" x14ac:dyDescent="0.25">
      <c r="A112" s="30"/>
      <c r="B112" s="30" t="str">
        <f t="shared" si="15"/>
        <v/>
      </c>
      <c r="C112" s="31"/>
      <c r="D112" s="102" t="str">
        <f>IF(E112&lt;&gt;"",VLOOKUP(E112,[1]CLIENTES!$A$2:$B$1001,2,FALSE),"")</f>
        <v/>
      </c>
      <c r="E112" s="33"/>
      <c r="F112" s="34"/>
      <c r="G112" s="35">
        <v>21</v>
      </c>
      <c r="H112" s="36"/>
      <c r="I112" s="37">
        <f t="shared" si="12"/>
        <v>0</v>
      </c>
      <c r="J112" s="37">
        <f t="shared" si="13"/>
        <v>0</v>
      </c>
      <c r="K112" s="37"/>
      <c r="L112" s="37">
        <f t="shared" si="14"/>
        <v>0</v>
      </c>
      <c r="N112" s="109"/>
      <c r="O112" s="110"/>
      <c r="P112" s="111"/>
      <c r="Q112" s="96"/>
      <c r="R112" s="96"/>
    </row>
    <row r="113" spans="1:18" x14ac:dyDescent="0.25">
      <c r="A113" s="30"/>
      <c r="B113" s="30" t="str">
        <f t="shared" si="15"/>
        <v/>
      </c>
      <c r="C113" s="31"/>
      <c r="D113" s="102" t="str">
        <f>IF(E113&lt;&gt;"",VLOOKUP(E113,[1]CLIENTES!$A$2:$B$1001,2,FALSE),"")</f>
        <v/>
      </c>
      <c r="E113" s="33"/>
      <c r="F113" s="34"/>
      <c r="G113" s="35">
        <v>21</v>
      </c>
      <c r="H113" s="36"/>
      <c r="I113" s="37">
        <f t="shared" si="12"/>
        <v>0</v>
      </c>
      <c r="J113" s="37">
        <f t="shared" si="13"/>
        <v>0</v>
      </c>
      <c r="K113" s="37"/>
      <c r="L113" s="37">
        <f t="shared" si="14"/>
        <v>0</v>
      </c>
      <c r="N113" s="109"/>
      <c r="O113" s="110"/>
      <c r="P113" s="111"/>
      <c r="Q113" s="96"/>
      <c r="R113" s="96"/>
    </row>
    <row r="114" spans="1:18" x14ac:dyDescent="0.25">
      <c r="A114" s="30"/>
      <c r="B114" s="30" t="str">
        <f t="shared" si="15"/>
        <v/>
      </c>
      <c r="C114" s="31"/>
      <c r="D114" s="102" t="str">
        <f>IF(E114&lt;&gt;"",VLOOKUP(E114,[1]CLIENTES!$A$2:$B$1001,2,FALSE),"")</f>
        <v/>
      </c>
      <c r="E114" s="33"/>
      <c r="F114" s="34"/>
      <c r="G114" s="35">
        <v>21</v>
      </c>
      <c r="H114" s="36"/>
      <c r="I114" s="37">
        <f t="shared" si="12"/>
        <v>0</v>
      </c>
      <c r="J114" s="37">
        <f t="shared" si="13"/>
        <v>0</v>
      </c>
      <c r="K114" s="37"/>
      <c r="L114" s="37">
        <f t="shared" si="14"/>
        <v>0</v>
      </c>
      <c r="N114" s="109"/>
      <c r="O114" s="110"/>
      <c r="P114" s="111"/>
      <c r="Q114" s="96"/>
      <c r="R114" s="96"/>
    </row>
    <row r="115" spans="1:18" x14ac:dyDescent="0.25">
      <c r="A115" s="30"/>
      <c r="B115" s="30" t="str">
        <f t="shared" si="15"/>
        <v/>
      </c>
      <c r="C115" s="31"/>
      <c r="D115" s="102" t="str">
        <f>IF(E115&lt;&gt;"",VLOOKUP(E115,[1]CLIENTES!$A$2:$B$1001,2,FALSE),"")</f>
        <v/>
      </c>
      <c r="E115" s="33"/>
      <c r="F115" s="34"/>
      <c r="G115" s="35">
        <v>21</v>
      </c>
      <c r="H115" s="36"/>
      <c r="I115" s="37">
        <f t="shared" si="12"/>
        <v>0</v>
      </c>
      <c r="J115" s="37">
        <f t="shared" si="13"/>
        <v>0</v>
      </c>
      <c r="K115" s="37"/>
      <c r="L115" s="37">
        <f t="shared" si="14"/>
        <v>0</v>
      </c>
      <c r="N115" s="109"/>
      <c r="O115" s="110"/>
      <c r="P115" s="111"/>
      <c r="Q115" s="96"/>
      <c r="R115" s="96"/>
    </row>
    <row r="116" spans="1:18" x14ac:dyDescent="0.25">
      <c r="A116" s="30"/>
      <c r="B116" s="30" t="str">
        <f t="shared" si="15"/>
        <v/>
      </c>
      <c r="C116" s="31"/>
      <c r="D116" s="102" t="str">
        <f>IF(E116&lt;&gt;"",VLOOKUP(E116,[1]CLIENTES!$A$2:$B$1001,2,FALSE),"")</f>
        <v/>
      </c>
      <c r="E116" s="33"/>
      <c r="F116" s="34"/>
      <c r="G116" s="35">
        <v>21</v>
      </c>
      <c r="H116" s="36"/>
      <c r="I116" s="37">
        <f t="shared" si="12"/>
        <v>0</v>
      </c>
      <c r="J116" s="37">
        <f t="shared" si="13"/>
        <v>0</v>
      </c>
      <c r="K116" s="37"/>
      <c r="L116" s="37">
        <f t="shared" si="14"/>
        <v>0</v>
      </c>
      <c r="N116" s="109"/>
      <c r="O116" s="110"/>
      <c r="P116" s="111"/>
      <c r="Q116" s="96"/>
      <c r="R116" s="96"/>
    </row>
    <row r="117" spans="1:18" x14ac:dyDescent="0.25">
      <c r="A117" s="30"/>
      <c r="B117" s="30" t="str">
        <f t="shared" si="15"/>
        <v/>
      </c>
      <c r="C117" s="31"/>
      <c r="D117" s="102" t="str">
        <f>IF(E117&lt;&gt;"",VLOOKUP(E117,[1]CLIENTES!$A$2:$B$1001,2,FALSE),"")</f>
        <v/>
      </c>
      <c r="E117" s="33"/>
      <c r="F117" s="34"/>
      <c r="G117" s="35">
        <v>21</v>
      </c>
      <c r="H117" s="36"/>
      <c r="I117" s="37">
        <f t="shared" si="12"/>
        <v>0</v>
      </c>
      <c r="J117" s="37">
        <f t="shared" si="13"/>
        <v>0</v>
      </c>
      <c r="K117" s="37"/>
      <c r="L117" s="37">
        <f t="shared" si="14"/>
        <v>0</v>
      </c>
      <c r="N117" s="109"/>
      <c r="O117" s="110"/>
      <c r="P117" s="111"/>
      <c r="Q117" s="96"/>
      <c r="R117" s="96"/>
    </row>
    <row r="118" spans="1:18" x14ac:dyDescent="0.25">
      <c r="A118" s="30"/>
      <c r="B118" s="30" t="str">
        <f t="shared" si="15"/>
        <v/>
      </c>
      <c r="C118" s="31"/>
      <c r="D118" s="102" t="str">
        <f>IF(E118&lt;&gt;"",VLOOKUP(E118,[1]CLIENTES!$A$2:$B$1001,2,FALSE),"")</f>
        <v/>
      </c>
      <c r="E118" s="33"/>
      <c r="F118" s="34"/>
      <c r="G118" s="35">
        <v>21</v>
      </c>
      <c r="H118" s="36"/>
      <c r="I118" s="37">
        <f t="shared" si="12"/>
        <v>0</v>
      </c>
      <c r="J118" s="37">
        <f t="shared" si="13"/>
        <v>0</v>
      </c>
      <c r="K118" s="37"/>
      <c r="L118" s="37">
        <f t="shared" si="14"/>
        <v>0</v>
      </c>
      <c r="N118" s="109"/>
      <c r="O118" s="110"/>
      <c r="P118" s="111"/>
      <c r="Q118" s="96"/>
      <c r="R118" s="96"/>
    </row>
    <row r="119" spans="1:18" x14ac:dyDescent="0.25">
      <c r="A119" s="30"/>
      <c r="B119" s="30" t="str">
        <f t="shared" si="15"/>
        <v/>
      </c>
      <c r="C119" s="31"/>
      <c r="D119" s="102" t="str">
        <f>IF(E119&lt;&gt;"",VLOOKUP(E119,[1]CLIENTES!$A$2:$B$1001,2,FALSE),"")</f>
        <v/>
      </c>
      <c r="E119" s="33"/>
      <c r="F119" s="34"/>
      <c r="G119" s="35">
        <v>21</v>
      </c>
      <c r="H119" s="36"/>
      <c r="I119" s="37">
        <f t="shared" si="12"/>
        <v>0</v>
      </c>
      <c r="J119" s="37">
        <f t="shared" si="13"/>
        <v>0</v>
      </c>
      <c r="K119" s="37"/>
      <c r="L119" s="37">
        <f t="shared" si="14"/>
        <v>0</v>
      </c>
      <c r="N119" s="109"/>
      <c r="O119" s="110"/>
      <c r="P119" s="111"/>
      <c r="Q119" s="96"/>
      <c r="R119" s="96"/>
    </row>
    <row r="120" spans="1:18" x14ac:dyDescent="0.25">
      <c r="A120" s="30"/>
      <c r="B120" s="30" t="str">
        <f t="shared" si="15"/>
        <v/>
      </c>
      <c r="C120" s="31"/>
      <c r="D120" s="102" t="str">
        <f>IF(E120&lt;&gt;"",VLOOKUP(E120,[1]CLIENTES!$A$2:$B$1001,2,FALSE),"")</f>
        <v/>
      </c>
      <c r="E120" s="33"/>
      <c r="F120" s="34"/>
      <c r="G120" s="35">
        <v>21</v>
      </c>
      <c r="H120" s="36"/>
      <c r="I120" s="37">
        <f t="shared" si="12"/>
        <v>0</v>
      </c>
      <c r="J120" s="37">
        <f t="shared" si="13"/>
        <v>0</v>
      </c>
      <c r="K120" s="37"/>
      <c r="L120" s="37">
        <f t="shared" si="14"/>
        <v>0</v>
      </c>
      <c r="N120" s="109"/>
      <c r="O120" s="110"/>
      <c r="P120" s="111"/>
      <c r="Q120" s="96"/>
      <c r="R120" s="96"/>
    </row>
    <row r="121" spans="1:18" x14ac:dyDescent="0.25">
      <c r="A121" s="30"/>
      <c r="B121" s="30" t="str">
        <f t="shared" si="15"/>
        <v/>
      </c>
      <c r="C121" s="31"/>
      <c r="D121" s="102" t="str">
        <f>IF(E121&lt;&gt;"",VLOOKUP(E121,[1]CLIENTES!$A$2:$B$1001,2,FALSE),"")</f>
        <v/>
      </c>
      <c r="E121" s="33"/>
      <c r="F121" s="34"/>
      <c r="G121" s="35">
        <v>21</v>
      </c>
      <c r="H121" s="36"/>
      <c r="I121" s="37">
        <f t="shared" si="12"/>
        <v>0</v>
      </c>
      <c r="J121" s="37">
        <f t="shared" si="13"/>
        <v>0</v>
      </c>
      <c r="K121" s="37"/>
      <c r="L121" s="37">
        <f t="shared" si="14"/>
        <v>0</v>
      </c>
      <c r="N121" s="109"/>
      <c r="O121" s="110"/>
      <c r="P121" s="111"/>
      <c r="Q121" s="96"/>
      <c r="R121" s="96"/>
    </row>
    <row r="122" spans="1:18" x14ac:dyDescent="0.25">
      <c r="A122" s="30"/>
      <c r="B122" s="30" t="str">
        <f t="shared" si="15"/>
        <v/>
      </c>
      <c r="C122" s="31"/>
      <c r="D122" s="102" t="str">
        <f>IF(E122&lt;&gt;"",VLOOKUP(E122,[1]CLIENTES!$A$2:$B$1001,2,FALSE),"")</f>
        <v/>
      </c>
      <c r="E122" s="33"/>
      <c r="F122" s="34"/>
      <c r="G122" s="35">
        <v>21</v>
      </c>
      <c r="H122" s="36"/>
      <c r="I122" s="37">
        <f t="shared" si="12"/>
        <v>0</v>
      </c>
      <c r="J122" s="37">
        <f t="shared" si="13"/>
        <v>0</v>
      </c>
      <c r="K122" s="37"/>
      <c r="L122" s="37">
        <f t="shared" si="14"/>
        <v>0</v>
      </c>
      <c r="N122" s="109"/>
      <c r="O122" s="110"/>
      <c r="P122" s="111"/>
      <c r="Q122" s="96"/>
      <c r="R122" s="96"/>
    </row>
    <row r="123" spans="1:18" x14ac:dyDescent="0.25">
      <c r="A123" s="30"/>
      <c r="B123" s="30" t="str">
        <f t="shared" si="15"/>
        <v/>
      </c>
      <c r="C123" s="31"/>
      <c r="D123" s="102" t="str">
        <f>IF(E123&lt;&gt;"",VLOOKUP(E123,[1]CLIENTES!$A$2:$B$1001,2,FALSE),"")</f>
        <v/>
      </c>
      <c r="E123" s="33"/>
      <c r="F123" s="34"/>
      <c r="G123" s="35">
        <v>21</v>
      </c>
      <c r="H123" s="36"/>
      <c r="I123" s="37">
        <f t="shared" si="12"/>
        <v>0</v>
      </c>
      <c r="J123" s="37">
        <f t="shared" si="13"/>
        <v>0</v>
      </c>
      <c r="K123" s="37"/>
      <c r="L123" s="37">
        <f t="shared" si="14"/>
        <v>0</v>
      </c>
      <c r="N123" s="109"/>
      <c r="O123" s="110"/>
      <c r="P123" s="111"/>
      <c r="Q123" s="96"/>
      <c r="R123" s="96"/>
    </row>
    <row r="124" spans="1:18" x14ac:dyDescent="0.25">
      <c r="A124" s="30"/>
      <c r="B124" s="30" t="str">
        <f t="shared" si="15"/>
        <v/>
      </c>
      <c r="C124" s="31"/>
      <c r="D124" s="102" t="str">
        <f>IF(E124&lt;&gt;"",VLOOKUP(E124,[1]CLIENTES!$A$2:$B$1001,2,FALSE),"")</f>
        <v/>
      </c>
      <c r="E124" s="33"/>
      <c r="F124" s="34"/>
      <c r="G124" s="35">
        <v>21</v>
      </c>
      <c r="H124" s="36"/>
      <c r="I124" s="37">
        <f t="shared" ref="I124:I187" si="16">ROUND((F124*(G124/100)),2)</f>
        <v>0</v>
      </c>
      <c r="J124" s="37">
        <f t="shared" ref="J124:J187" si="17">ROUND((F124*(H124/100)),2)</f>
        <v>0</v>
      </c>
      <c r="K124" s="37"/>
      <c r="L124" s="37">
        <f t="shared" ref="L124:L187" si="18">+F124+I124+J124-K124</f>
        <v>0</v>
      </c>
      <c r="N124" s="109"/>
      <c r="O124" s="110"/>
      <c r="P124" s="111"/>
      <c r="Q124" s="96"/>
      <c r="R124" s="96"/>
    </row>
    <row r="125" spans="1:18" x14ac:dyDescent="0.25">
      <c r="A125" s="30"/>
      <c r="B125" s="30" t="str">
        <f t="shared" si="15"/>
        <v/>
      </c>
      <c r="C125" s="31"/>
      <c r="D125" s="102" t="str">
        <f>IF(E125&lt;&gt;"",VLOOKUP(E125,[1]CLIENTES!$A$2:$B$1001,2,FALSE),"")</f>
        <v/>
      </c>
      <c r="E125" s="33"/>
      <c r="F125" s="34"/>
      <c r="G125" s="35">
        <v>21</v>
      </c>
      <c r="H125" s="36"/>
      <c r="I125" s="37">
        <f t="shared" si="16"/>
        <v>0</v>
      </c>
      <c r="J125" s="37">
        <f t="shared" si="17"/>
        <v>0</v>
      </c>
      <c r="K125" s="37"/>
      <c r="L125" s="37">
        <f t="shared" si="18"/>
        <v>0</v>
      </c>
      <c r="N125" s="109"/>
      <c r="O125" s="110"/>
      <c r="P125" s="111"/>
      <c r="Q125" s="96"/>
      <c r="R125" s="96"/>
    </row>
    <row r="126" spans="1:18" x14ac:dyDescent="0.25">
      <c r="A126" s="30"/>
      <c r="B126" s="30" t="str">
        <f t="shared" si="15"/>
        <v/>
      </c>
      <c r="C126" s="31"/>
      <c r="D126" s="102" t="str">
        <f>IF(E126&lt;&gt;"",VLOOKUP(E126,[1]CLIENTES!$A$2:$B$1001,2,FALSE),"")</f>
        <v/>
      </c>
      <c r="E126" s="33"/>
      <c r="F126" s="34"/>
      <c r="G126" s="35">
        <v>21</v>
      </c>
      <c r="H126" s="36"/>
      <c r="I126" s="37">
        <f t="shared" si="16"/>
        <v>0</v>
      </c>
      <c r="J126" s="37">
        <f t="shared" si="17"/>
        <v>0</v>
      </c>
      <c r="K126" s="37"/>
      <c r="L126" s="37">
        <f t="shared" si="18"/>
        <v>0</v>
      </c>
      <c r="N126" s="109"/>
      <c r="O126" s="110"/>
      <c r="P126" s="111"/>
      <c r="Q126" s="96"/>
      <c r="R126" s="96"/>
    </row>
    <row r="127" spans="1:18" x14ac:dyDescent="0.25">
      <c r="A127" s="30"/>
      <c r="B127" s="30" t="str">
        <f t="shared" si="15"/>
        <v/>
      </c>
      <c r="C127" s="31"/>
      <c r="D127" s="102" t="str">
        <f>IF(E127&lt;&gt;"",VLOOKUP(E127,[1]CLIENTES!$A$2:$B$1001,2,FALSE),"")</f>
        <v/>
      </c>
      <c r="E127" s="33"/>
      <c r="F127" s="34"/>
      <c r="G127" s="35">
        <v>21</v>
      </c>
      <c r="H127" s="36"/>
      <c r="I127" s="37">
        <f t="shared" si="16"/>
        <v>0</v>
      </c>
      <c r="J127" s="37">
        <f t="shared" si="17"/>
        <v>0</v>
      </c>
      <c r="K127" s="37"/>
      <c r="L127" s="37">
        <f t="shared" si="18"/>
        <v>0</v>
      </c>
      <c r="N127" s="109"/>
      <c r="O127" s="110"/>
      <c r="P127" s="111"/>
      <c r="Q127" s="96"/>
      <c r="R127" s="96"/>
    </row>
    <row r="128" spans="1:18" x14ac:dyDescent="0.25">
      <c r="A128" s="30"/>
      <c r="B128" s="30" t="str">
        <f t="shared" si="15"/>
        <v/>
      </c>
      <c r="C128" s="31"/>
      <c r="D128" s="102" t="str">
        <f>IF(E128&lt;&gt;"",VLOOKUP(E128,[1]CLIENTES!$A$2:$B$1001,2,FALSE),"")</f>
        <v/>
      </c>
      <c r="E128" s="33"/>
      <c r="F128" s="34"/>
      <c r="G128" s="35">
        <v>21</v>
      </c>
      <c r="H128" s="36"/>
      <c r="I128" s="37">
        <f t="shared" si="16"/>
        <v>0</v>
      </c>
      <c r="J128" s="37">
        <f t="shared" si="17"/>
        <v>0</v>
      </c>
      <c r="K128" s="37"/>
      <c r="L128" s="37">
        <f t="shared" si="18"/>
        <v>0</v>
      </c>
      <c r="N128" s="109"/>
      <c r="O128" s="110"/>
      <c r="P128" s="111"/>
      <c r="Q128" s="96"/>
      <c r="R128" s="96"/>
    </row>
    <row r="129" spans="1:18" x14ac:dyDescent="0.25">
      <c r="A129" s="30"/>
      <c r="B129" s="30" t="str">
        <f t="shared" si="15"/>
        <v/>
      </c>
      <c r="C129" s="31"/>
      <c r="D129" s="102" t="str">
        <f>IF(E129&lt;&gt;"",VLOOKUP(E129,[1]CLIENTES!$A$2:$B$1001,2,FALSE),"")</f>
        <v/>
      </c>
      <c r="E129" s="33"/>
      <c r="F129" s="34"/>
      <c r="G129" s="35">
        <v>21</v>
      </c>
      <c r="H129" s="36"/>
      <c r="I129" s="37">
        <f t="shared" si="16"/>
        <v>0</v>
      </c>
      <c r="J129" s="37">
        <f t="shared" si="17"/>
        <v>0</v>
      </c>
      <c r="K129" s="37"/>
      <c r="L129" s="37">
        <f t="shared" si="18"/>
        <v>0</v>
      </c>
      <c r="N129" s="109"/>
      <c r="O129" s="110"/>
      <c r="P129" s="111"/>
      <c r="Q129" s="96"/>
      <c r="R129" s="96"/>
    </row>
    <row r="130" spans="1:18" x14ac:dyDescent="0.25">
      <c r="A130" s="30"/>
      <c r="B130" s="30" t="str">
        <f t="shared" si="15"/>
        <v/>
      </c>
      <c r="C130" s="31"/>
      <c r="D130" s="102" t="str">
        <f>IF(E130&lt;&gt;"",VLOOKUP(E130,[1]CLIENTES!$A$2:$B$1001,2,FALSE),"")</f>
        <v/>
      </c>
      <c r="E130" s="33"/>
      <c r="F130" s="34"/>
      <c r="G130" s="35">
        <v>21</v>
      </c>
      <c r="H130" s="36"/>
      <c r="I130" s="37">
        <f t="shared" si="16"/>
        <v>0</v>
      </c>
      <c r="J130" s="37">
        <f t="shared" si="17"/>
        <v>0</v>
      </c>
      <c r="K130" s="37"/>
      <c r="L130" s="37">
        <f t="shared" si="18"/>
        <v>0</v>
      </c>
      <c r="N130" s="109"/>
      <c r="O130" s="110"/>
      <c r="P130" s="111"/>
      <c r="Q130" s="96"/>
      <c r="R130" s="96"/>
    </row>
    <row r="131" spans="1:18" x14ac:dyDescent="0.25">
      <c r="A131" s="30"/>
      <c r="B131" s="30" t="str">
        <f t="shared" si="15"/>
        <v/>
      </c>
      <c r="C131" s="31"/>
      <c r="D131" s="102" t="str">
        <f>IF(E131&lt;&gt;"",VLOOKUP(E131,[1]CLIENTES!$A$2:$B$1001,2,FALSE),"")</f>
        <v/>
      </c>
      <c r="E131" s="33"/>
      <c r="F131" s="34"/>
      <c r="G131" s="35">
        <v>21</v>
      </c>
      <c r="H131" s="36"/>
      <c r="I131" s="37">
        <f t="shared" si="16"/>
        <v>0</v>
      </c>
      <c r="J131" s="37">
        <f t="shared" si="17"/>
        <v>0</v>
      </c>
      <c r="K131" s="37"/>
      <c r="L131" s="37">
        <f t="shared" si="18"/>
        <v>0</v>
      </c>
      <c r="N131" s="109"/>
      <c r="O131" s="110"/>
      <c r="P131" s="111"/>
      <c r="Q131" s="96"/>
      <c r="R131" s="96"/>
    </row>
    <row r="132" spans="1:18" x14ac:dyDescent="0.25">
      <c r="A132" s="30"/>
      <c r="B132" s="30" t="str">
        <f t="shared" si="15"/>
        <v/>
      </c>
      <c r="C132" s="31"/>
      <c r="D132" s="102" t="str">
        <f>IF(E132&lt;&gt;"",VLOOKUP(E132,[1]CLIENTES!$A$2:$B$1001,2,FALSE),"")</f>
        <v/>
      </c>
      <c r="E132" s="33"/>
      <c r="F132" s="34"/>
      <c r="G132" s="35">
        <v>21</v>
      </c>
      <c r="H132" s="36"/>
      <c r="I132" s="37">
        <f t="shared" si="16"/>
        <v>0</v>
      </c>
      <c r="J132" s="37">
        <f t="shared" si="17"/>
        <v>0</v>
      </c>
      <c r="K132" s="37"/>
      <c r="L132" s="37">
        <f t="shared" si="18"/>
        <v>0</v>
      </c>
      <c r="N132" s="109"/>
      <c r="O132" s="110"/>
      <c r="P132" s="111"/>
      <c r="Q132" s="96"/>
      <c r="R132" s="96"/>
    </row>
    <row r="133" spans="1:18" x14ac:dyDescent="0.25">
      <c r="A133" s="30"/>
      <c r="B133" s="30" t="str">
        <f t="shared" si="15"/>
        <v/>
      </c>
      <c r="C133" s="31"/>
      <c r="D133" s="102" t="str">
        <f>IF(E133&lt;&gt;"",VLOOKUP(E133,[1]CLIENTES!$A$2:$B$1001,2,FALSE),"")</f>
        <v/>
      </c>
      <c r="E133" s="33"/>
      <c r="F133" s="34"/>
      <c r="G133" s="35">
        <v>21</v>
      </c>
      <c r="H133" s="36"/>
      <c r="I133" s="37">
        <f t="shared" si="16"/>
        <v>0</v>
      </c>
      <c r="J133" s="37">
        <f t="shared" si="17"/>
        <v>0</v>
      </c>
      <c r="K133" s="37"/>
      <c r="L133" s="37">
        <f t="shared" si="18"/>
        <v>0</v>
      </c>
      <c r="N133" s="109" t="str">
        <f t="shared" ref="N133:N187" si="19">IF(F133&lt;&gt;"",IF(MONTH(A133)&lt;=3,1,IF(AND(MONTH(A133)&gt;3,MONTH(A133)&lt;=6),2,IF(AND(MONTH(A133)&gt;6,MONTH(A133)&lt;=9),3,4))),"")</f>
        <v/>
      </c>
      <c r="O133" s="110">
        <f>IF(AND(D133&lt;&gt;"",SUMIF($D$3:$D$517,D133,$F$3:$F$517)+SUMIF($D$3:$D$517,D133,$I$3:$I$517)+SUMIF($D$3:$D$517,D133,$J$3:$J$517)&gt;3005.06),IF(COUNTIF($D$3:D133,D133)&gt;1,INDEX([1]INGRESOS!$A$1:$O$523,MATCH(D133,$D$2:D132,0),COLUMN($O$2)),MAX($O$2:O132)+1),0)</f>
        <v>0</v>
      </c>
      <c r="P133" s="111" t="str">
        <f t="shared" ref="P133:P187" si="20">IF(A133&lt;&gt;"",MONTH(A133),"")</f>
        <v/>
      </c>
      <c r="Q133" s="97"/>
      <c r="R133" s="28"/>
    </row>
    <row r="134" spans="1:18" x14ac:dyDescent="0.25">
      <c r="A134" s="30"/>
      <c r="B134" s="30" t="str">
        <f t="shared" si="15"/>
        <v/>
      </c>
      <c r="C134" s="31"/>
      <c r="D134" s="102" t="str">
        <f>IF(E134&lt;&gt;"",VLOOKUP(E134,[1]CLIENTES!$A$2:$B$1001,2,FALSE),"")</f>
        <v/>
      </c>
      <c r="E134" s="33"/>
      <c r="F134" s="34"/>
      <c r="G134" s="35">
        <v>21</v>
      </c>
      <c r="H134" s="36"/>
      <c r="I134" s="37">
        <f t="shared" si="16"/>
        <v>0</v>
      </c>
      <c r="J134" s="37">
        <f t="shared" si="17"/>
        <v>0</v>
      </c>
      <c r="K134" s="37"/>
      <c r="L134" s="37">
        <f t="shared" si="18"/>
        <v>0</v>
      </c>
      <c r="N134" s="109" t="str">
        <f t="shared" si="19"/>
        <v/>
      </c>
      <c r="O134" s="110">
        <f>IF(AND(D134&lt;&gt;"",SUMIF($D$3:$D$517,D134,$F$3:$F$517)+SUMIF($D$3:$D$517,D134,$I$3:$I$517)+SUMIF($D$3:$D$517,D134,$J$3:$J$517)&gt;3005.06),IF(COUNTIF($D$3:D134,D134)&gt;1,INDEX([1]INGRESOS!$A$1:$O$523,MATCH(D134,$D$2:D133,0),COLUMN($O$2)),MAX($O$2:O133)+1),0)</f>
        <v>0</v>
      </c>
      <c r="P134" s="111" t="str">
        <f t="shared" si="20"/>
        <v/>
      </c>
      <c r="Q134" s="97"/>
      <c r="R134" s="28"/>
    </row>
    <row r="135" spans="1:18" x14ac:dyDescent="0.25">
      <c r="A135" s="30"/>
      <c r="B135" s="30" t="str">
        <f t="shared" ref="B135:B198" si="21">IF(A135&lt;&gt;"",A135,"")</f>
        <v/>
      </c>
      <c r="C135" s="31"/>
      <c r="D135" s="102" t="str">
        <f>IF(E135&lt;&gt;"",VLOOKUP(E135,[1]CLIENTES!$A$2:$B$1001,2,FALSE),"")</f>
        <v/>
      </c>
      <c r="E135" s="33"/>
      <c r="F135" s="34"/>
      <c r="G135" s="35">
        <v>21</v>
      </c>
      <c r="H135" s="36"/>
      <c r="I135" s="37">
        <f t="shared" si="16"/>
        <v>0</v>
      </c>
      <c r="J135" s="37">
        <f t="shared" si="17"/>
        <v>0</v>
      </c>
      <c r="K135" s="37"/>
      <c r="L135" s="37">
        <f t="shared" si="18"/>
        <v>0</v>
      </c>
      <c r="N135" s="109" t="str">
        <f t="shared" si="19"/>
        <v/>
      </c>
      <c r="O135" s="110">
        <f>IF(AND(D135&lt;&gt;"",SUMIF($D$3:$D$517,D135,$F$3:$F$517)+SUMIF($D$3:$D$517,D135,$I$3:$I$517)+SUMIF($D$3:$D$517,D135,$J$3:$J$517)&gt;3005.06),IF(COUNTIF($D$3:D135,D135)&gt;1,INDEX([1]INGRESOS!$A$1:$O$523,MATCH(D135,$D$2:D134,0),COLUMN($O$2)),MAX($O$2:O134)+1),0)</f>
        <v>0</v>
      </c>
      <c r="P135" s="111" t="str">
        <f t="shared" si="20"/>
        <v/>
      </c>
      <c r="Q135" s="97"/>
      <c r="R135" s="28"/>
    </row>
    <row r="136" spans="1:18" x14ac:dyDescent="0.25">
      <c r="A136" s="30"/>
      <c r="B136" s="30" t="str">
        <f t="shared" si="21"/>
        <v/>
      </c>
      <c r="C136" s="31"/>
      <c r="D136" s="102" t="str">
        <f>IF(E136&lt;&gt;"",VLOOKUP(E136,[1]CLIENTES!$A$2:$B$1001,2,FALSE),"")</f>
        <v/>
      </c>
      <c r="E136" s="33"/>
      <c r="F136" s="34"/>
      <c r="G136" s="35">
        <v>21</v>
      </c>
      <c r="H136" s="36"/>
      <c r="I136" s="37">
        <f t="shared" si="16"/>
        <v>0</v>
      </c>
      <c r="J136" s="37">
        <f t="shared" si="17"/>
        <v>0</v>
      </c>
      <c r="K136" s="37"/>
      <c r="L136" s="37">
        <f t="shared" si="18"/>
        <v>0</v>
      </c>
      <c r="N136" s="109" t="str">
        <f t="shared" si="19"/>
        <v/>
      </c>
      <c r="O136" s="110">
        <f>IF(AND(D136&lt;&gt;"",SUMIF($D$3:$D$517,D136,$F$3:$F$517)+SUMIF($D$3:$D$517,D136,$I$3:$I$517)+SUMIF($D$3:$D$517,D136,$J$3:$J$517)&gt;3005.06),IF(COUNTIF($D$3:D136,D136)&gt;1,INDEX([1]INGRESOS!$A$1:$O$523,MATCH(D136,$D$2:D135,0),COLUMN($O$2)),MAX($O$2:O135)+1),0)</f>
        <v>0</v>
      </c>
      <c r="P136" s="111" t="str">
        <f t="shared" si="20"/>
        <v/>
      </c>
      <c r="Q136" s="97"/>
      <c r="R136" s="28"/>
    </row>
    <row r="137" spans="1:18" x14ac:dyDescent="0.25">
      <c r="A137" s="30"/>
      <c r="B137" s="30" t="str">
        <f t="shared" si="21"/>
        <v/>
      </c>
      <c r="C137" s="31"/>
      <c r="D137" s="102" t="str">
        <f>IF(E137&lt;&gt;"",VLOOKUP(E137,[1]CLIENTES!$A$2:$B$1001,2,FALSE),"")</f>
        <v/>
      </c>
      <c r="E137" s="33"/>
      <c r="F137" s="34"/>
      <c r="G137" s="35">
        <v>21</v>
      </c>
      <c r="H137" s="36"/>
      <c r="I137" s="37">
        <f t="shared" si="16"/>
        <v>0</v>
      </c>
      <c r="J137" s="37">
        <f t="shared" si="17"/>
        <v>0</v>
      </c>
      <c r="K137" s="37"/>
      <c r="L137" s="37">
        <f t="shared" si="18"/>
        <v>0</v>
      </c>
      <c r="N137" s="109" t="str">
        <f t="shared" si="19"/>
        <v/>
      </c>
      <c r="O137" s="110">
        <f>IF(AND(D137&lt;&gt;"",SUMIF($D$3:$D$517,D137,$F$3:$F$517)+SUMIF($D$3:$D$517,D137,$I$3:$I$517)+SUMIF($D$3:$D$517,D137,$J$3:$J$517)&gt;3005.06),IF(COUNTIF($D$3:D137,D137)&gt;1,INDEX([1]INGRESOS!$A$1:$O$523,MATCH(D137,$D$2:D136,0),COLUMN($O$2)),MAX($O$2:O136)+1),0)</f>
        <v>0</v>
      </c>
      <c r="P137" s="111" t="str">
        <f t="shared" si="20"/>
        <v/>
      </c>
      <c r="Q137" s="97"/>
      <c r="R137" s="28"/>
    </row>
    <row r="138" spans="1:18" x14ac:dyDescent="0.25">
      <c r="A138" s="30"/>
      <c r="B138" s="30" t="str">
        <f t="shared" si="21"/>
        <v/>
      </c>
      <c r="C138" s="31"/>
      <c r="D138" s="102" t="str">
        <f>IF(E138&lt;&gt;"",VLOOKUP(E138,[1]CLIENTES!$A$2:$B$1001,2,FALSE),"")</f>
        <v/>
      </c>
      <c r="E138" s="33"/>
      <c r="F138" s="34"/>
      <c r="G138" s="35">
        <v>21</v>
      </c>
      <c r="H138" s="36"/>
      <c r="I138" s="37">
        <f t="shared" si="16"/>
        <v>0</v>
      </c>
      <c r="J138" s="37">
        <f t="shared" si="17"/>
        <v>0</v>
      </c>
      <c r="K138" s="37"/>
      <c r="L138" s="37">
        <f t="shared" si="18"/>
        <v>0</v>
      </c>
      <c r="N138" s="109" t="str">
        <f t="shared" si="19"/>
        <v/>
      </c>
      <c r="O138" s="110">
        <f>IF(AND(D138&lt;&gt;"",SUMIF($D$3:$D$517,D138,$F$3:$F$517)+SUMIF($D$3:$D$517,D138,$I$3:$I$517)+SUMIF($D$3:$D$517,D138,$J$3:$J$517)&gt;3005.06),IF(COUNTIF($D$3:D138,D138)&gt;1,INDEX([1]INGRESOS!$A$1:$O$523,MATCH(D138,$D$2:D137,0),COLUMN($O$2)),MAX($O$2:O137)+1),0)</f>
        <v>0</v>
      </c>
      <c r="P138" s="111" t="str">
        <f t="shared" si="20"/>
        <v/>
      </c>
      <c r="Q138" s="97"/>
      <c r="R138" s="28"/>
    </row>
    <row r="139" spans="1:18" x14ac:dyDescent="0.25">
      <c r="A139" s="30"/>
      <c r="B139" s="30" t="str">
        <f t="shared" si="21"/>
        <v/>
      </c>
      <c r="C139" s="31"/>
      <c r="D139" s="102" t="str">
        <f>IF(E139&lt;&gt;"",VLOOKUP(E139,[1]CLIENTES!$A$2:$B$1001,2,FALSE),"")</f>
        <v/>
      </c>
      <c r="E139" s="33"/>
      <c r="F139" s="34"/>
      <c r="G139" s="35">
        <v>21</v>
      </c>
      <c r="H139" s="36"/>
      <c r="I139" s="37">
        <f t="shared" si="16"/>
        <v>0</v>
      </c>
      <c r="J139" s="37">
        <f t="shared" si="17"/>
        <v>0</v>
      </c>
      <c r="K139" s="37"/>
      <c r="L139" s="37">
        <f t="shared" si="18"/>
        <v>0</v>
      </c>
      <c r="N139" s="109" t="str">
        <f t="shared" si="19"/>
        <v/>
      </c>
      <c r="O139" s="110">
        <f>IF(AND(D139&lt;&gt;"",SUMIF($D$3:$D$517,D139,$F$3:$F$517)+SUMIF($D$3:$D$517,D139,$I$3:$I$517)+SUMIF($D$3:$D$517,D139,$J$3:$J$517)&gt;3005.06),IF(COUNTIF($D$3:D139,D139)&gt;1,INDEX([1]INGRESOS!$A$1:$O$523,MATCH(D139,$D$2:D138,0),COLUMN($O$2)),MAX($O$2:O138)+1),0)</f>
        <v>0</v>
      </c>
      <c r="P139" s="111" t="str">
        <f t="shared" si="20"/>
        <v/>
      </c>
      <c r="Q139" s="97"/>
      <c r="R139" s="28"/>
    </row>
    <row r="140" spans="1:18" x14ac:dyDescent="0.25">
      <c r="A140" s="30"/>
      <c r="B140" s="30" t="str">
        <f t="shared" si="21"/>
        <v/>
      </c>
      <c r="C140" s="31"/>
      <c r="D140" s="102" t="str">
        <f>IF(E140&lt;&gt;"",VLOOKUP(E140,[1]CLIENTES!$A$2:$B$1001,2,FALSE),"")</f>
        <v/>
      </c>
      <c r="E140" s="33"/>
      <c r="F140" s="34"/>
      <c r="G140" s="35">
        <v>21</v>
      </c>
      <c r="H140" s="36"/>
      <c r="I140" s="37">
        <f t="shared" si="16"/>
        <v>0</v>
      </c>
      <c r="J140" s="37">
        <f t="shared" si="17"/>
        <v>0</v>
      </c>
      <c r="K140" s="37"/>
      <c r="L140" s="37">
        <f t="shared" si="18"/>
        <v>0</v>
      </c>
      <c r="N140" s="109" t="str">
        <f t="shared" si="19"/>
        <v/>
      </c>
      <c r="O140" s="110">
        <f>IF(AND(D140&lt;&gt;"",SUMIF($D$3:$D$517,D140,$F$3:$F$517)+SUMIF($D$3:$D$517,D140,$I$3:$I$517)+SUMIF($D$3:$D$517,D140,$J$3:$J$517)&gt;3005.06),IF(COUNTIF($D$3:D140,D140)&gt;1,INDEX([1]INGRESOS!$A$1:$O$523,MATCH(D140,$D$2:D139,0),COLUMN($O$2)),MAX($O$2:O139)+1),0)</f>
        <v>0</v>
      </c>
      <c r="P140" s="111" t="str">
        <f t="shared" si="20"/>
        <v/>
      </c>
      <c r="Q140" s="97"/>
      <c r="R140" s="28"/>
    </row>
    <row r="141" spans="1:18" x14ac:dyDescent="0.25">
      <c r="A141" s="30"/>
      <c r="B141" s="30" t="str">
        <f t="shared" si="21"/>
        <v/>
      </c>
      <c r="C141" s="31"/>
      <c r="D141" s="102" t="str">
        <f>IF(E141&lt;&gt;"",VLOOKUP(E141,[1]CLIENTES!$A$2:$B$1001,2,FALSE),"")</f>
        <v/>
      </c>
      <c r="E141" s="33"/>
      <c r="F141" s="34"/>
      <c r="G141" s="35">
        <v>21</v>
      </c>
      <c r="H141" s="36"/>
      <c r="I141" s="37">
        <f t="shared" si="16"/>
        <v>0</v>
      </c>
      <c r="J141" s="37">
        <f t="shared" si="17"/>
        <v>0</v>
      </c>
      <c r="K141" s="37"/>
      <c r="L141" s="37">
        <f t="shared" si="18"/>
        <v>0</v>
      </c>
      <c r="N141" s="109" t="str">
        <f t="shared" si="19"/>
        <v/>
      </c>
      <c r="O141" s="110">
        <f>IF(AND(D141&lt;&gt;"",SUMIF($D$3:$D$517,D141,$F$3:$F$517)+SUMIF($D$3:$D$517,D141,$I$3:$I$517)+SUMIF($D$3:$D$517,D141,$J$3:$J$517)&gt;3005.06),IF(COUNTIF($D$3:D141,D141)&gt;1,INDEX([1]INGRESOS!$A$1:$O$523,MATCH(D141,$D$2:D140,0),COLUMN($O$2)),MAX($O$2:O140)+1),0)</f>
        <v>0</v>
      </c>
      <c r="P141" s="111" t="str">
        <f t="shared" si="20"/>
        <v/>
      </c>
      <c r="Q141" s="97"/>
      <c r="R141" s="28"/>
    </row>
    <row r="142" spans="1:18" x14ac:dyDescent="0.25">
      <c r="A142" s="30"/>
      <c r="B142" s="30" t="str">
        <f t="shared" si="21"/>
        <v/>
      </c>
      <c r="C142" s="31"/>
      <c r="D142" s="102" t="str">
        <f>IF(E142&lt;&gt;"",VLOOKUP(E142,[1]CLIENTES!$A$2:$B$1001,2,FALSE),"")</f>
        <v/>
      </c>
      <c r="E142" s="33"/>
      <c r="F142" s="34"/>
      <c r="G142" s="35">
        <v>21</v>
      </c>
      <c r="H142" s="36"/>
      <c r="I142" s="37">
        <f t="shared" si="16"/>
        <v>0</v>
      </c>
      <c r="J142" s="37">
        <f t="shared" si="17"/>
        <v>0</v>
      </c>
      <c r="K142" s="37"/>
      <c r="L142" s="37">
        <f t="shared" si="18"/>
        <v>0</v>
      </c>
      <c r="N142" s="109" t="str">
        <f t="shared" si="19"/>
        <v/>
      </c>
      <c r="O142" s="110">
        <f>IF(AND(D142&lt;&gt;"",SUMIF($D$3:$D$517,D142,$F$3:$F$517)+SUMIF($D$3:$D$517,D142,$I$3:$I$517)+SUMIF($D$3:$D$517,D142,$J$3:$J$517)&gt;3005.06),IF(COUNTIF($D$3:D142,D142)&gt;1,INDEX([1]INGRESOS!$A$1:$O$523,MATCH(D142,$D$2:D141,0),COLUMN($O$2)),MAX($O$2:O141)+1),0)</f>
        <v>0</v>
      </c>
      <c r="P142" s="111" t="str">
        <f t="shared" si="20"/>
        <v/>
      </c>
      <c r="Q142" s="97"/>
      <c r="R142" s="28"/>
    </row>
    <row r="143" spans="1:18" x14ac:dyDescent="0.25">
      <c r="A143" s="30"/>
      <c r="B143" s="30" t="str">
        <f t="shared" si="21"/>
        <v/>
      </c>
      <c r="C143" s="31"/>
      <c r="D143" s="102" t="str">
        <f>IF(E143&lt;&gt;"",VLOOKUP(E143,[1]CLIENTES!$A$2:$B$1001,2,FALSE),"")</f>
        <v/>
      </c>
      <c r="E143" s="33"/>
      <c r="F143" s="34"/>
      <c r="G143" s="35">
        <v>21</v>
      </c>
      <c r="H143" s="36"/>
      <c r="I143" s="37">
        <f t="shared" si="16"/>
        <v>0</v>
      </c>
      <c r="J143" s="37">
        <f t="shared" si="17"/>
        <v>0</v>
      </c>
      <c r="K143" s="37"/>
      <c r="L143" s="37">
        <f t="shared" si="18"/>
        <v>0</v>
      </c>
      <c r="N143" s="109" t="str">
        <f t="shared" si="19"/>
        <v/>
      </c>
      <c r="O143" s="110">
        <f>IF(AND(D143&lt;&gt;"",SUMIF($D$3:$D$517,D143,$F$3:$F$517)+SUMIF($D$3:$D$517,D143,$I$3:$I$517)+SUMIF($D$3:$D$517,D143,$J$3:$J$517)&gt;3005.06),IF(COUNTIF($D$3:D143,D143)&gt;1,INDEX([1]INGRESOS!$A$1:$O$523,MATCH(D143,$D$2:D142,0),COLUMN($O$2)),MAX($O$2:O142)+1),0)</f>
        <v>0</v>
      </c>
      <c r="P143" s="111" t="str">
        <f t="shared" si="20"/>
        <v/>
      </c>
      <c r="Q143" s="97"/>
      <c r="R143" s="28"/>
    </row>
    <row r="144" spans="1:18" x14ac:dyDescent="0.25">
      <c r="A144" s="30"/>
      <c r="B144" s="30" t="str">
        <f t="shared" si="21"/>
        <v/>
      </c>
      <c r="C144" s="31"/>
      <c r="D144" s="102" t="str">
        <f>IF(E144&lt;&gt;"",VLOOKUP(E144,[1]CLIENTES!$A$2:$B$1001,2,FALSE),"")</f>
        <v/>
      </c>
      <c r="E144" s="33"/>
      <c r="F144" s="34"/>
      <c r="G144" s="35">
        <v>21</v>
      </c>
      <c r="H144" s="36"/>
      <c r="I144" s="37">
        <f t="shared" si="16"/>
        <v>0</v>
      </c>
      <c r="J144" s="37">
        <f t="shared" si="17"/>
        <v>0</v>
      </c>
      <c r="K144" s="37"/>
      <c r="L144" s="37">
        <f t="shared" si="18"/>
        <v>0</v>
      </c>
      <c r="N144" s="109" t="str">
        <f t="shared" si="19"/>
        <v/>
      </c>
      <c r="O144" s="110">
        <f>IF(AND(D144&lt;&gt;"",SUMIF($D$3:$D$517,D144,$F$3:$F$517)+SUMIF($D$3:$D$517,D144,$I$3:$I$517)+SUMIF($D$3:$D$517,D144,$J$3:$J$517)&gt;3005.06),IF(COUNTIF($D$3:D144,D144)&gt;1,INDEX([1]INGRESOS!$A$1:$O$523,MATCH(D144,$D$2:D143,0),COLUMN($O$2)),MAX($O$2:O143)+1),0)</f>
        <v>0</v>
      </c>
      <c r="P144" s="111" t="str">
        <f t="shared" si="20"/>
        <v/>
      </c>
      <c r="Q144" s="97"/>
      <c r="R144" s="28"/>
    </row>
    <row r="145" spans="1:18" x14ac:dyDescent="0.25">
      <c r="A145" s="30"/>
      <c r="B145" s="30" t="str">
        <f t="shared" si="21"/>
        <v/>
      </c>
      <c r="C145" s="31"/>
      <c r="D145" s="102" t="str">
        <f>IF(E145&lt;&gt;"",VLOOKUP(E145,[1]CLIENTES!$A$2:$B$1001,2,FALSE),"")</f>
        <v/>
      </c>
      <c r="E145" s="33"/>
      <c r="F145" s="34"/>
      <c r="G145" s="35">
        <v>21</v>
      </c>
      <c r="H145" s="36"/>
      <c r="I145" s="37">
        <f t="shared" si="16"/>
        <v>0</v>
      </c>
      <c r="J145" s="37">
        <f t="shared" si="17"/>
        <v>0</v>
      </c>
      <c r="K145" s="37"/>
      <c r="L145" s="37">
        <f t="shared" si="18"/>
        <v>0</v>
      </c>
      <c r="N145" s="109" t="str">
        <f t="shared" si="19"/>
        <v/>
      </c>
      <c r="O145" s="110">
        <f>IF(AND(D145&lt;&gt;"",SUMIF($D$3:$D$517,D145,$F$3:$F$517)+SUMIF($D$3:$D$517,D145,$I$3:$I$517)+SUMIF($D$3:$D$517,D145,$J$3:$J$517)&gt;3005.06),IF(COUNTIF($D$3:D145,D145)&gt;1,INDEX([1]INGRESOS!$A$1:$O$523,MATCH(D145,$D$2:D144,0),COLUMN($O$2)),MAX($O$2:O144)+1),0)</f>
        <v>0</v>
      </c>
      <c r="P145" s="111" t="str">
        <f t="shared" si="20"/>
        <v/>
      </c>
      <c r="Q145" s="97"/>
      <c r="R145" s="28"/>
    </row>
    <row r="146" spans="1:18" x14ac:dyDescent="0.25">
      <c r="A146" s="30"/>
      <c r="B146" s="30" t="str">
        <f t="shared" si="21"/>
        <v/>
      </c>
      <c r="C146" s="31"/>
      <c r="D146" s="102" t="str">
        <f>IF(E146&lt;&gt;"",VLOOKUP(E146,[1]CLIENTES!$A$2:$B$1001,2,FALSE),"")</f>
        <v/>
      </c>
      <c r="E146" s="33"/>
      <c r="F146" s="34"/>
      <c r="G146" s="35">
        <v>21</v>
      </c>
      <c r="H146" s="36"/>
      <c r="I146" s="37">
        <f t="shared" si="16"/>
        <v>0</v>
      </c>
      <c r="J146" s="37">
        <f t="shared" si="17"/>
        <v>0</v>
      </c>
      <c r="K146" s="37"/>
      <c r="L146" s="37">
        <f t="shared" si="18"/>
        <v>0</v>
      </c>
      <c r="N146" s="109" t="str">
        <f t="shared" si="19"/>
        <v/>
      </c>
      <c r="O146" s="110">
        <f>IF(AND(D146&lt;&gt;"",SUMIF($D$3:$D$517,D146,$F$3:$F$517)+SUMIF($D$3:$D$517,D146,$I$3:$I$517)+SUMIF($D$3:$D$517,D146,$J$3:$J$517)&gt;3005.06),IF(COUNTIF($D$3:D146,D146)&gt;1,INDEX([1]INGRESOS!$A$1:$O$523,MATCH(D146,$D$2:D145,0),COLUMN($O$2)),MAX($O$2:O145)+1),0)</f>
        <v>0</v>
      </c>
      <c r="P146" s="111" t="str">
        <f t="shared" si="20"/>
        <v/>
      </c>
      <c r="Q146" s="97"/>
      <c r="R146" s="28"/>
    </row>
    <row r="147" spans="1:18" x14ac:dyDescent="0.25">
      <c r="A147" s="30"/>
      <c r="B147" s="30" t="str">
        <f t="shared" si="21"/>
        <v/>
      </c>
      <c r="C147" s="31"/>
      <c r="D147" s="102" t="str">
        <f>IF(E147&lt;&gt;"",VLOOKUP(E147,[1]CLIENTES!$A$2:$B$1001,2,FALSE),"")</f>
        <v/>
      </c>
      <c r="E147" s="33"/>
      <c r="F147" s="34"/>
      <c r="G147" s="35">
        <v>21</v>
      </c>
      <c r="H147" s="36"/>
      <c r="I147" s="37">
        <f t="shared" si="16"/>
        <v>0</v>
      </c>
      <c r="J147" s="37">
        <f t="shared" si="17"/>
        <v>0</v>
      </c>
      <c r="K147" s="37"/>
      <c r="L147" s="37">
        <f t="shared" si="18"/>
        <v>0</v>
      </c>
      <c r="N147" s="109" t="str">
        <f t="shared" si="19"/>
        <v/>
      </c>
      <c r="O147" s="110">
        <f>IF(AND(D147&lt;&gt;"",SUMIF($D$3:$D$517,D147,$F$3:$F$517)+SUMIF($D$3:$D$517,D147,$I$3:$I$517)+SUMIF($D$3:$D$517,D147,$J$3:$J$517)&gt;3005.06),IF(COUNTIF($D$3:D147,D147)&gt;1,INDEX([1]INGRESOS!$A$1:$O$523,MATCH(D147,$D$2:D146,0),COLUMN($O$2)),MAX($O$2:O146)+1),0)</f>
        <v>0</v>
      </c>
      <c r="P147" s="111" t="str">
        <f t="shared" si="20"/>
        <v/>
      </c>
      <c r="Q147" s="97"/>
      <c r="R147" s="28"/>
    </row>
    <row r="148" spans="1:18" x14ac:dyDescent="0.25">
      <c r="A148" s="30"/>
      <c r="B148" s="30" t="str">
        <f t="shared" si="21"/>
        <v/>
      </c>
      <c r="C148" s="31"/>
      <c r="D148" s="102" t="str">
        <f>IF(E148&lt;&gt;"",VLOOKUP(E148,[1]CLIENTES!$A$2:$B$1001,2,FALSE),"")</f>
        <v/>
      </c>
      <c r="E148" s="33"/>
      <c r="F148" s="34"/>
      <c r="G148" s="35">
        <v>21</v>
      </c>
      <c r="H148" s="36"/>
      <c r="I148" s="37">
        <f t="shared" si="16"/>
        <v>0</v>
      </c>
      <c r="J148" s="37">
        <f t="shared" si="17"/>
        <v>0</v>
      </c>
      <c r="K148" s="37"/>
      <c r="L148" s="37">
        <f t="shared" si="18"/>
        <v>0</v>
      </c>
      <c r="N148" s="109" t="str">
        <f t="shared" si="19"/>
        <v/>
      </c>
      <c r="O148" s="110">
        <f>IF(AND(D148&lt;&gt;"",SUMIF($D$3:$D$517,D148,$F$3:$F$517)+SUMIF($D$3:$D$517,D148,$I$3:$I$517)+SUMIF($D$3:$D$517,D148,$J$3:$J$517)&gt;3005.06),IF(COUNTIF($D$3:D148,D148)&gt;1,INDEX([1]INGRESOS!$A$1:$O$523,MATCH(D148,$D$2:D147,0),COLUMN($O$2)),MAX($O$2:O147)+1),0)</f>
        <v>0</v>
      </c>
      <c r="P148" s="111" t="str">
        <f t="shared" si="20"/>
        <v/>
      </c>
      <c r="Q148" s="97"/>
      <c r="R148" s="28"/>
    </row>
    <row r="149" spans="1:18" x14ac:dyDescent="0.25">
      <c r="A149" s="30"/>
      <c r="B149" s="30" t="str">
        <f t="shared" si="21"/>
        <v/>
      </c>
      <c r="C149" s="31"/>
      <c r="D149" s="102" t="str">
        <f>IF(E149&lt;&gt;"",VLOOKUP(E149,[1]CLIENTES!$A$2:$B$1001,2,FALSE),"")</f>
        <v/>
      </c>
      <c r="E149" s="33"/>
      <c r="F149" s="34"/>
      <c r="G149" s="35">
        <v>21</v>
      </c>
      <c r="H149" s="36"/>
      <c r="I149" s="37">
        <f t="shared" si="16"/>
        <v>0</v>
      </c>
      <c r="J149" s="37">
        <f t="shared" si="17"/>
        <v>0</v>
      </c>
      <c r="K149" s="37"/>
      <c r="L149" s="37">
        <f t="shared" si="18"/>
        <v>0</v>
      </c>
      <c r="N149" s="109" t="str">
        <f t="shared" si="19"/>
        <v/>
      </c>
      <c r="O149" s="110">
        <f>IF(AND(D149&lt;&gt;"",SUMIF($D$3:$D$517,D149,$F$3:$F$517)+SUMIF($D$3:$D$517,D149,$I$3:$I$517)+SUMIF($D$3:$D$517,D149,$J$3:$J$517)&gt;3005.06),IF(COUNTIF($D$3:D149,D149)&gt;1,INDEX([1]INGRESOS!$A$1:$O$523,MATCH(D149,$D$2:D148,0),COLUMN($O$2)),MAX($O$2:O148)+1),0)</f>
        <v>0</v>
      </c>
      <c r="P149" s="111" t="str">
        <f t="shared" si="20"/>
        <v/>
      </c>
      <c r="Q149" s="97"/>
      <c r="R149" s="28"/>
    </row>
    <row r="150" spans="1:18" x14ac:dyDescent="0.25">
      <c r="A150" s="30"/>
      <c r="B150" s="30" t="str">
        <f t="shared" si="21"/>
        <v/>
      </c>
      <c r="C150" s="31"/>
      <c r="D150" s="102" t="str">
        <f>IF(E150&lt;&gt;"",VLOOKUP(E150,[1]CLIENTES!$A$2:$B$1001,2,FALSE),"")</f>
        <v/>
      </c>
      <c r="E150" s="33"/>
      <c r="F150" s="34"/>
      <c r="G150" s="35">
        <v>21</v>
      </c>
      <c r="H150" s="36"/>
      <c r="I150" s="37">
        <f t="shared" si="16"/>
        <v>0</v>
      </c>
      <c r="J150" s="37">
        <f t="shared" si="17"/>
        <v>0</v>
      </c>
      <c r="K150" s="37"/>
      <c r="L150" s="37">
        <f t="shared" si="18"/>
        <v>0</v>
      </c>
      <c r="N150" s="109" t="str">
        <f t="shared" si="19"/>
        <v/>
      </c>
      <c r="O150" s="110">
        <f>IF(AND(D150&lt;&gt;"",SUMIF($D$3:$D$517,D150,$F$3:$F$517)+SUMIF($D$3:$D$517,D150,$I$3:$I$517)+SUMIF($D$3:$D$517,D150,$J$3:$J$517)&gt;3005.06),IF(COUNTIF($D$3:D150,D150)&gt;1,INDEX([1]INGRESOS!$A$1:$O$523,MATCH(D150,$D$2:D149,0),COLUMN($O$2)),MAX($O$2:O149)+1),0)</f>
        <v>0</v>
      </c>
      <c r="P150" s="111" t="str">
        <f t="shared" si="20"/>
        <v/>
      </c>
      <c r="Q150" s="97"/>
      <c r="R150" s="28"/>
    </row>
    <row r="151" spans="1:18" x14ac:dyDescent="0.25">
      <c r="A151" s="30"/>
      <c r="B151" s="30" t="str">
        <f t="shared" si="21"/>
        <v/>
      </c>
      <c r="C151" s="31"/>
      <c r="D151" s="102" t="str">
        <f>IF(E151&lt;&gt;"",VLOOKUP(E151,[1]CLIENTES!$A$2:$B$1001,2,FALSE),"")</f>
        <v/>
      </c>
      <c r="E151" s="33"/>
      <c r="F151" s="34"/>
      <c r="G151" s="35">
        <v>21</v>
      </c>
      <c r="H151" s="36"/>
      <c r="I151" s="37">
        <f t="shared" si="16"/>
        <v>0</v>
      </c>
      <c r="J151" s="37">
        <f t="shared" si="17"/>
        <v>0</v>
      </c>
      <c r="K151" s="37"/>
      <c r="L151" s="37">
        <f t="shared" si="18"/>
        <v>0</v>
      </c>
      <c r="N151" s="109" t="str">
        <f t="shared" si="19"/>
        <v/>
      </c>
      <c r="O151" s="110">
        <f>IF(AND(D151&lt;&gt;"",SUMIF($D$3:$D$517,D151,$F$3:$F$517)+SUMIF($D$3:$D$517,D151,$I$3:$I$517)+SUMIF($D$3:$D$517,D151,$J$3:$J$517)&gt;3005.06),IF(COUNTIF($D$3:D151,D151)&gt;1,INDEX([1]INGRESOS!$A$1:$O$523,MATCH(D151,$D$2:D150,0),COLUMN($O$2)),MAX($O$2:O150)+1),0)</f>
        <v>0</v>
      </c>
      <c r="P151" s="111" t="str">
        <f t="shared" si="20"/>
        <v/>
      </c>
      <c r="Q151" s="97"/>
      <c r="R151" s="28"/>
    </row>
    <row r="152" spans="1:18" x14ac:dyDescent="0.25">
      <c r="A152" s="30"/>
      <c r="B152" s="30" t="str">
        <f t="shared" si="21"/>
        <v/>
      </c>
      <c r="C152" s="31"/>
      <c r="D152" s="102" t="str">
        <f>IF(E152&lt;&gt;"",VLOOKUP(E152,[1]CLIENTES!$A$2:$B$1001,2,FALSE),"")</f>
        <v/>
      </c>
      <c r="E152" s="33"/>
      <c r="F152" s="34"/>
      <c r="G152" s="35">
        <v>21</v>
      </c>
      <c r="H152" s="36"/>
      <c r="I152" s="37">
        <f t="shared" si="16"/>
        <v>0</v>
      </c>
      <c r="J152" s="37">
        <f t="shared" si="17"/>
        <v>0</v>
      </c>
      <c r="K152" s="37"/>
      <c r="L152" s="37">
        <f t="shared" si="18"/>
        <v>0</v>
      </c>
      <c r="N152" s="109" t="str">
        <f t="shared" si="19"/>
        <v/>
      </c>
      <c r="O152" s="110">
        <f>IF(AND(D152&lt;&gt;"",SUMIF($D$3:$D$517,D152,$F$3:$F$517)+SUMIF($D$3:$D$517,D152,$I$3:$I$517)+SUMIF($D$3:$D$517,D152,$J$3:$J$517)&gt;3005.06),IF(COUNTIF($D$3:D152,D152)&gt;1,INDEX([1]INGRESOS!$A$1:$O$523,MATCH(D152,$D$2:D151,0),COLUMN($O$2)),MAX($O$2:O151)+1),0)</f>
        <v>0</v>
      </c>
      <c r="P152" s="111" t="str">
        <f t="shared" si="20"/>
        <v/>
      </c>
      <c r="Q152" s="97"/>
      <c r="R152" s="28"/>
    </row>
    <row r="153" spans="1:18" x14ac:dyDescent="0.25">
      <c r="A153" s="30"/>
      <c r="B153" s="30" t="str">
        <f t="shared" si="21"/>
        <v/>
      </c>
      <c r="C153" s="31"/>
      <c r="D153" s="102" t="str">
        <f>IF(E153&lt;&gt;"",VLOOKUP(E153,[1]CLIENTES!$A$2:$B$1001,2,FALSE),"")</f>
        <v/>
      </c>
      <c r="E153" s="33"/>
      <c r="F153" s="34"/>
      <c r="G153" s="35">
        <v>21</v>
      </c>
      <c r="H153" s="36"/>
      <c r="I153" s="37">
        <f t="shared" si="16"/>
        <v>0</v>
      </c>
      <c r="J153" s="37">
        <f t="shared" si="17"/>
        <v>0</v>
      </c>
      <c r="K153" s="37"/>
      <c r="L153" s="37">
        <f t="shared" si="18"/>
        <v>0</v>
      </c>
      <c r="N153" s="109" t="str">
        <f t="shared" si="19"/>
        <v/>
      </c>
      <c r="O153" s="110">
        <f>IF(AND(D153&lt;&gt;"",SUMIF($D$3:$D$517,D153,$F$3:$F$517)+SUMIF($D$3:$D$517,D153,$I$3:$I$517)+SUMIF($D$3:$D$517,D153,$J$3:$J$517)&gt;3005.06),IF(COUNTIF($D$3:D153,D153)&gt;1,INDEX([1]INGRESOS!$A$1:$O$523,MATCH(D153,$D$2:D152,0),COLUMN($O$2)),MAX($O$2:O152)+1),0)</f>
        <v>0</v>
      </c>
      <c r="P153" s="111" t="str">
        <f t="shared" si="20"/>
        <v/>
      </c>
      <c r="Q153" s="97"/>
      <c r="R153" s="28"/>
    </row>
    <row r="154" spans="1:18" x14ac:dyDescent="0.25">
      <c r="A154" s="30"/>
      <c r="B154" s="30" t="str">
        <f t="shared" si="21"/>
        <v/>
      </c>
      <c r="C154" s="31"/>
      <c r="D154" s="102" t="str">
        <f>IF(E154&lt;&gt;"",VLOOKUP(E154,[1]CLIENTES!$A$2:$B$1001,2,FALSE),"")</f>
        <v/>
      </c>
      <c r="E154" s="33"/>
      <c r="F154" s="34"/>
      <c r="G154" s="35">
        <v>21</v>
      </c>
      <c r="H154" s="36"/>
      <c r="I154" s="37">
        <f t="shared" si="16"/>
        <v>0</v>
      </c>
      <c r="J154" s="37">
        <f t="shared" si="17"/>
        <v>0</v>
      </c>
      <c r="K154" s="37"/>
      <c r="L154" s="37">
        <f t="shared" si="18"/>
        <v>0</v>
      </c>
      <c r="N154" s="109" t="str">
        <f t="shared" si="19"/>
        <v/>
      </c>
      <c r="O154" s="110">
        <f>IF(AND(D154&lt;&gt;"",SUMIF($D$3:$D$517,D154,$F$3:$F$517)+SUMIF($D$3:$D$517,D154,$I$3:$I$517)+SUMIF($D$3:$D$517,D154,$J$3:$J$517)&gt;3005.06),IF(COUNTIF($D$3:D154,D154)&gt;1,INDEX([1]INGRESOS!$A$1:$O$523,MATCH(D154,$D$2:D153,0),COLUMN($O$2)),MAX($O$2:O153)+1),0)</f>
        <v>0</v>
      </c>
      <c r="P154" s="111" t="str">
        <f t="shared" si="20"/>
        <v/>
      </c>
      <c r="Q154" s="97"/>
      <c r="R154" s="28"/>
    </row>
    <row r="155" spans="1:18" x14ac:dyDescent="0.25">
      <c r="A155" s="30"/>
      <c r="B155" s="30" t="str">
        <f t="shared" si="21"/>
        <v/>
      </c>
      <c r="C155" s="31"/>
      <c r="D155" s="102" t="str">
        <f>IF(E155&lt;&gt;"",VLOOKUP(E155,[1]CLIENTES!$A$2:$B$1001,2,FALSE),"")</f>
        <v/>
      </c>
      <c r="E155" s="33"/>
      <c r="F155" s="34"/>
      <c r="G155" s="35">
        <v>21</v>
      </c>
      <c r="H155" s="36"/>
      <c r="I155" s="37">
        <f t="shared" si="16"/>
        <v>0</v>
      </c>
      <c r="J155" s="37">
        <f t="shared" si="17"/>
        <v>0</v>
      </c>
      <c r="K155" s="37"/>
      <c r="L155" s="37">
        <f t="shared" si="18"/>
        <v>0</v>
      </c>
      <c r="N155" s="109" t="str">
        <f t="shared" si="19"/>
        <v/>
      </c>
      <c r="O155" s="110">
        <f>IF(AND(D155&lt;&gt;"",SUMIF($D$3:$D$517,D155,$F$3:$F$517)+SUMIF($D$3:$D$517,D155,$I$3:$I$517)+SUMIF($D$3:$D$517,D155,$J$3:$J$517)&gt;3005.06),IF(COUNTIF($D$3:D155,D155)&gt;1,INDEX([1]INGRESOS!$A$1:$O$523,MATCH(D155,$D$2:D154,0),COLUMN($O$2)),MAX($O$2:O154)+1),0)</f>
        <v>0</v>
      </c>
      <c r="P155" s="111" t="str">
        <f t="shared" si="20"/>
        <v/>
      </c>
      <c r="Q155" s="97"/>
      <c r="R155" s="28"/>
    </row>
    <row r="156" spans="1:18" x14ac:dyDescent="0.25">
      <c r="A156" s="30"/>
      <c r="B156" s="30" t="str">
        <f t="shared" si="21"/>
        <v/>
      </c>
      <c r="C156" s="31"/>
      <c r="D156" s="102" t="str">
        <f>IF(E156&lt;&gt;"",VLOOKUP(E156,[1]CLIENTES!$A$2:$B$1001,2,FALSE),"")</f>
        <v/>
      </c>
      <c r="E156" s="33"/>
      <c r="F156" s="34"/>
      <c r="G156" s="35">
        <v>21</v>
      </c>
      <c r="H156" s="36"/>
      <c r="I156" s="37">
        <f t="shared" si="16"/>
        <v>0</v>
      </c>
      <c r="J156" s="37">
        <f t="shared" si="17"/>
        <v>0</v>
      </c>
      <c r="K156" s="37"/>
      <c r="L156" s="37">
        <f t="shared" si="18"/>
        <v>0</v>
      </c>
      <c r="N156" s="109" t="str">
        <f t="shared" si="19"/>
        <v/>
      </c>
      <c r="O156" s="110">
        <f>IF(AND(D156&lt;&gt;"",SUMIF($D$3:$D$517,D156,$F$3:$F$517)+SUMIF($D$3:$D$517,D156,$I$3:$I$517)+SUMIF($D$3:$D$517,D156,$J$3:$J$517)&gt;3005.06),IF(COUNTIF($D$3:D156,D156)&gt;1,INDEX([1]INGRESOS!$A$1:$O$523,MATCH(D156,$D$2:D155,0),COLUMN($O$2)),MAX($O$2:O155)+1),0)</f>
        <v>0</v>
      </c>
      <c r="P156" s="111" t="str">
        <f t="shared" si="20"/>
        <v/>
      </c>
      <c r="Q156" s="97"/>
      <c r="R156" s="28"/>
    </row>
    <row r="157" spans="1:18" x14ac:dyDescent="0.25">
      <c r="A157" s="30"/>
      <c r="B157" s="30" t="str">
        <f t="shared" si="21"/>
        <v/>
      </c>
      <c r="C157" s="31"/>
      <c r="D157" s="102" t="str">
        <f>IF(E157&lt;&gt;"",VLOOKUP(E157,[1]CLIENTES!$A$2:$B$1001,2,FALSE),"")</f>
        <v/>
      </c>
      <c r="E157" s="33"/>
      <c r="F157" s="34"/>
      <c r="G157" s="35">
        <v>21</v>
      </c>
      <c r="H157" s="36"/>
      <c r="I157" s="37">
        <f t="shared" si="16"/>
        <v>0</v>
      </c>
      <c r="J157" s="37">
        <f t="shared" si="17"/>
        <v>0</v>
      </c>
      <c r="K157" s="37"/>
      <c r="L157" s="37">
        <f t="shared" si="18"/>
        <v>0</v>
      </c>
      <c r="N157" s="109" t="str">
        <f t="shared" si="19"/>
        <v/>
      </c>
      <c r="O157" s="110">
        <f>IF(AND(D157&lt;&gt;"",SUMIF($D$3:$D$517,D157,$F$3:$F$517)+SUMIF($D$3:$D$517,D157,$I$3:$I$517)+SUMIF($D$3:$D$517,D157,$J$3:$J$517)&gt;3005.06),IF(COUNTIF($D$3:D157,D157)&gt;1,INDEX([1]INGRESOS!$A$1:$O$523,MATCH(D157,$D$2:D156,0),COLUMN($O$2)),MAX($O$2:O156)+1),0)</f>
        <v>0</v>
      </c>
      <c r="P157" s="111" t="str">
        <f t="shared" si="20"/>
        <v/>
      </c>
      <c r="Q157" s="97"/>
      <c r="R157" s="28"/>
    </row>
    <row r="158" spans="1:18" x14ac:dyDescent="0.25">
      <c r="A158" s="30"/>
      <c r="B158" s="30" t="str">
        <f t="shared" si="21"/>
        <v/>
      </c>
      <c r="C158" s="31"/>
      <c r="D158" s="102" t="str">
        <f>IF(E158&lt;&gt;"",VLOOKUP(E158,[1]CLIENTES!$A$2:$B$1001,2,FALSE),"")</f>
        <v/>
      </c>
      <c r="E158" s="33"/>
      <c r="F158" s="34"/>
      <c r="G158" s="35">
        <v>21</v>
      </c>
      <c r="H158" s="36"/>
      <c r="I158" s="37">
        <f t="shared" si="16"/>
        <v>0</v>
      </c>
      <c r="J158" s="37">
        <f t="shared" si="17"/>
        <v>0</v>
      </c>
      <c r="K158" s="37"/>
      <c r="L158" s="37">
        <f t="shared" si="18"/>
        <v>0</v>
      </c>
      <c r="N158" s="109" t="str">
        <f t="shared" si="19"/>
        <v/>
      </c>
      <c r="O158" s="110">
        <f>IF(AND(D158&lt;&gt;"",SUMIF($D$3:$D$517,D158,$F$3:$F$517)+SUMIF($D$3:$D$517,D158,$I$3:$I$517)+SUMIF($D$3:$D$517,D158,$J$3:$J$517)&gt;3005.06),IF(COUNTIF($D$3:D158,D158)&gt;1,INDEX([1]INGRESOS!$A$1:$O$523,MATCH(D158,$D$2:D157,0),COLUMN($O$2)),MAX($O$2:O157)+1),0)</f>
        <v>0</v>
      </c>
      <c r="P158" s="111" t="str">
        <f t="shared" si="20"/>
        <v/>
      </c>
      <c r="Q158" s="97"/>
      <c r="R158" s="28"/>
    </row>
    <row r="159" spans="1:18" x14ac:dyDescent="0.25">
      <c r="A159" s="30"/>
      <c r="B159" s="30" t="str">
        <f t="shared" si="21"/>
        <v/>
      </c>
      <c r="C159" s="31"/>
      <c r="D159" s="102" t="str">
        <f>IF(E159&lt;&gt;"",VLOOKUP(E159,[1]CLIENTES!$A$2:$B$1001,2,FALSE),"")</f>
        <v/>
      </c>
      <c r="E159" s="33"/>
      <c r="F159" s="34"/>
      <c r="G159" s="35">
        <v>21</v>
      </c>
      <c r="H159" s="36"/>
      <c r="I159" s="37">
        <f t="shared" si="16"/>
        <v>0</v>
      </c>
      <c r="J159" s="37">
        <f t="shared" si="17"/>
        <v>0</v>
      </c>
      <c r="K159" s="37"/>
      <c r="L159" s="37">
        <f t="shared" si="18"/>
        <v>0</v>
      </c>
      <c r="N159" s="109" t="str">
        <f t="shared" si="19"/>
        <v/>
      </c>
      <c r="O159" s="110">
        <f>IF(AND(D159&lt;&gt;"",SUMIF($D$3:$D$517,D159,$F$3:$F$517)+SUMIF($D$3:$D$517,D159,$I$3:$I$517)+SUMIF($D$3:$D$517,D159,$J$3:$J$517)&gt;3005.06),IF(COUNTIF($D$3:D159,D159)&gt;1,INDEX([1]INGRESOS!$A$1:$O$523,MATCH(D159,$D$2:D158,0),COLUMN($O$2)),MAX($O$2:O158)+1),0)</f>
        <v>0</v>
      </c>
      <c r="P159" s="111" t="str">
        <f t="shared" si="20"/>
        <v/>
      </c>
      <c r="Q159" s="97"/>
      <c r="R159" s="28"/>
    </row>
    <row r="160" spans="1:18" x14ac:dyDescent="0.25">
      <c r="A160" s="30"/>
      <c r="B160" s="30" t="str">
        <f t="shared" si="21"/>
        <v/>
      </c>
      <c r="C160" s="31"/>
      <c r="D160" s="102" t="str">
        <f>IF(E160&lt;&gt;"",VLOOKUP(E160,[1]CLIENTES!$A$2:$B$1001,2,FALSE),"")</f>
        <v/>
      </c>
      <c r="E160" s="33"/>
      <c r="F160" s="34"/>
      <c r="G160" s="35">
        <v>21</v>
      </c>
      <c r="H160" s="36"/>
      <c r="I160" s="37">
        <f t="shared" si="16"/>
        <v>0</v>
      </c>
      <c r="J160" s="37">
        <f t="shared" si="17"/>
        <v>0</v>
      </c>
      <c r="K160" s="37"/>
      <c r="L160" s="37">
        <f t="shared" si="18"/>
        <v>0</v>
      </c>
      <c r="N160" s="109" t="str">
        <f t="shared" si="19"/>
        <v/>
      </c>
      <c r="O160" s="110">
        <f>IF(AND(D160&lt;&gt;"",SUMIF($D$3:$D$517,D160,$F$3:$F$517)+SUMIF($D$3:$D$517,D160,$I$3:$I$517)+SUMIF($D$3:$D$517,D160,$J$3:$J$517)&gt;3005.06),IF(COUNTIF($D$3:D160,D160)&gt;1,INDEX([1]INGRESOS!$A$1:$O$523,MATCH(D160,$D$2:D159,0),COLUMN($O$2)),MAX($O$2:O159)+1),0)</f>
        <v>0</v>
      </c>
      <c r="P160" s="111" t="str">
        <f t="shared" si="20"/>
        <v/>
      </c>
      <c r="Q160" s="97"/>
      <c r="R160" s="28"/>
    </row>
    <row r="161" spans="1:18" x14ac:dyDescent="0.25">
      <c r="A161" s="30"/>
      <c r="B161" s="30" t="str">
        <f t="shared" si="21"/>
        <v/>
      </c>
      <c r="C161" s="31"/>
      <c r="D161" s="102" t="str">
        <f>IF(E161&lt;&gt;"",VLOOKUP(E161,[1]CLIENTES!$A$2:$B$1001,2,FALSE),"")</f>
        <v/>
      </c>
      <c r="E161" s="33"/>
      <c r="F161" s="34"/>
      <c r="G161" s="35">
        <v>21</v>
      </c>
      <c r="H161" s="36"/>
      <c r="I161" s="37">
        <f t="shared" si="16"/>
        <v>0</v>
      </c>
      <c r="J161" s="37">
        <f t="shared" si="17"/>
        <v>0</v>
      </c>
      <c r="K161" s="37"/>
      <c r="L161" s="37">
        <f t="shared" si="18"/>
        <v>0</v>
      </c>
      <c r="N161" s="109" t="str">
        <f t="shared" si="19"/>
        <v/>
      </c>
      <c r="O161" s="110">
        <f>IF(AND(D161&lt;&gt;"",SUMIF($D$3:$D$517,D161,$F$3:$F$517)+SUMIF($D$3:$D$517,D161,$I$3:$I$517)+SUMIF($D$3:$D$517,D161,$J$3:$J$517)&gt;3005.06),IF(COUNTIF($D$3:D161,D161)&gt;1,INDEX([1]INGRESOS!$A$1:$O$523,MATCH(D161,$D$2:D160,0),COLUMN($O$2)),MAX($O$2:O160)+1),0)</f>
        <v>0</v>
      </c>
      <c r="P161" s="111" t="str">
        <f t="shared" si="20"/>
        <v/>
      </c>
      <c r="Q161" s="97"/>
      <c r="R161" s="28"/>
    </row>
    <row r="162" spans="1:18" x14ac:dyDescent="0.25">
      <c r="A162" s="30"/>
      <c r="B162" s="30" t="str">
        <f t="shared" si="21"/>
        <v/>
      </c>
      <c r="C162" s="31"/>
      <c r="D162" s="102" t="str">
        <f>IF(E162&lt;&gt;"",VLOOKUP(E162,[1]CLIENTES!$A$2:$B$1001,2,FALSE),"")</f>
        <v/>
      </c>
      <c r="E162" s="33"/>
      <c r="F162" s="34"/>
      <c r="G162" s="35">
        <v>21</v>
      </c>
      <c r="H162" s="36"/>
      <c r="I162" s="37">
        <f t="shared" si="16"/>
        <v>0</v>
      </c>
      <c r="J162" s="37">
        <f t="shared" si="17"/>
        <v>0</v>
      </c>
      <c r="K162" s="37"/>
      <c r="L162" s="37">
        <f t="shared" si="18"/>
        <v>0</v>
      </c>
      <c r="N162" s="109" t="str">
        <f t="shared" si="19"/>
        <v/>
      </c>
      <c r="O162" s="110">
        <f>IF(AND(D162&lt;&gt;"",SUMIF($D$3:$D$517,D162,$F$3:$F$517)+SUMIF($D$3:$D$517,D162,$I$3:$I$517)+SUMIF($D$3:$D$517,D162,$J$3:$J$517)&gt;3005.06),IF(COUNTIF($D$3:D162,D162)&gt;1,INDEX([1]INGRESOS!$A$1:$O$523,MATCH(D162,$D$2:D161,0),COLUMN($O$2)),MAX($O$2:O161)+1),0)</f>
        <v>0</v>
      </c>
      <c r="P162" s="111" t="str">
        <f t="shared" si="20"/>
        <v/>
      </c>
      <c r="Q162" s="97"/>
      <c r="R162" s="28"/>
    </row>
    <row r="163" spans="1:18" x14ac:dyDescent="0.25">
      <c r="A163" s="30"/>
      <c r="B163" s="30" t="str">
        <f t="shared" si="21"/>
        <v/>
      </c>
      <c r="C163" s="31"/>
      <c r="D163" s="102" t="str">
        <f>IF(E163&lt;&gt;"",VLOOKUP(E163,[1]CLIENTES!$A$2:$B$1001,2,FALSE),"")</f>
        <v/>
      </c>
      <c r="E163" s="33"/>
      <c r="F163" s="34"/>
      <c r="G163" s="35">
        <v>21</v>
      </c>
      <c r="H163" s="36"/>
      <c r="I163" s="37">
        <f t="shared" si="16"/>
        <v>0</v>
      </c>
      <c r="J163" s="37">
        <f t="shared" si="17"/>
        <v>0</v>
      </c>
      <c r="K163" s="37"/>
      <c r="L163" s="37">
        <f t="shared" si="18"/>
        <v>0</v>
      </c>
      <c r="N163" s="109" t="str">
        <f t="shared" si="19"/>
        <v/>
      </c>
      <c r="O163" s="110">
        <f>IF(AND(D163&lt;&gt;"",SUMIF($D$3:$D$517,D163,$F$3:$F$517)+SUMIF($D$3:$D$517,D163,$I$3:$I$517)+SUMIF($D$3:$D$517,D163,$J$3:$J$517)&gt;3005.06),IF(COUNTIF($D$3:D163,D163)&gt;1,INDEX([1]INGRESOS!$A$1:$O$523,MATCH(D163,$D$2:D162,0),COLUMN($O$2)),MAX($O$2:O162)+1),0)</f>
        <v>0</v>
      </c>
      <c r="P163" s="111" t="str">
        <f t="shared" si="20"/>
        <v/>
      </c>
      <c r="Q163" s="97"/>
      <c r="R163" s="28"/>
    </row>
    <row r="164" spans="1:18" x14ac:dyDescent="0.25">
      <c r="A164" s="30"/>
      <c r="B164" s="30" t="str">
        <f t="shared" si="21"/>
        <v/>
      </c>
      <c r="C164" s="31"/>
      <c r="D164" s="102" t="str">
        <f>IF(E164&lt;&gt;"",VLOOKUP(E164,[1]CLIENTES!$A$2:$B$1001,2,FALSE),"")</f>
        <v/>
      </c>
      <c r="E164" s="33"/>
      <c r="F164" s="34"/>
      <c r="G164" s="35">
        <v>21</v>
      </c>
      <c r="H164" s="36"/>
      <c r="I164" s="37">
        <f t="shared" si="16"/>
        <v>0</v>
      </c>
      <c r="J164" s="37">
        <f t="shared" si="17"/>
        <v>0</v>
      </c>
      <c r="K164" s="37"/>
      <c r="L164" s="37">
        <f t="shared" si="18"/>
        <v>0</v>
      </c>
      <c r="N164" s="109" t="str">
        <f t="shared" si="19"/>
        <v/>
      </c>
      <c r="O164" s="110">
        <f>IF(AND(D164&lt;&gt;"",SUMIF($D$3:$D$517,D164,$F$3:$F$517)+SUMIF($D$3:$D$517,D164,$I$3:$I$517)+SUMIF($D$3:$D$517,D164,$J$3:$J$517)&gt;3005.06),IF(COUNTIF($D$3:D164,D164)&gt;1,INDEX([1]INGRESOS!$A$1:$O$523,MATCH(D164,$D$2:D163,0),COLUMN($O$2)),MAX($O$2:O163)+1),0)</f>
        <v>0</v>
      </c>
      <c r="P164" s="111" t="str">
        <f t="shared" si="20"/>
        <v/>
      </c>
      <c r="Q164" s="97"/>
      <c r="R164" s="28"/>
    </row>
    <row r="165" spans="1:18" x14ac:dyDescent="0.25">
      <c r="A165" s="30"/>
      <c r="B165" s="30" t="str">
        <f t="shared" si="21"/>
        <v/>
      </c>
      <c r="C165" s="31"/>
      <c r="D165" s="102" t="str">
        <f>IF(E165&lt;&gt;"",VLOOKUP(E165,[1]CLIENTES!$A$2:$B$1001,2,FALSE),"")</f>
        <v/>
      </c>
      <c r="E165" s="33"/>
      <c r="F165" s="34"/>
      <c r="G165" s="35">
        <v>21</v>
      </c>
      <c r="H165" s="36"/>
      <c r="I165" s="37">
        <f t="shared" si="16"/>
        <v>0</v>
      </c>
      <c r="J165" s="37">
        <f t="shared" si="17"/>
        <v>0</v>
      </c>
      <c r="K165" s="37"/>
      <c r="L165" s="37">
        <f t="shared" si="18"/>
        <v>0</v>
      </c>
      <c r="N165" s="109" t="str">
        <f t="shared" si="19"/>
        <v/>
      </c>
      <c r="O165" s="110">
        <f>IF(AND(D165&lt;&gt;"",SUMIF($D$3:$D$517,D165,$F$3:$F$517)+SUMIF($D$3:$D$517,D165,$I$3:$I$517)+SUMIF($D$3:$D$517,D165,$J$3:$J$517)&gt;3005.06),IF(COUNTIF($D$3:D165,D165)&gt;1,INDEX([1]INGRESOS!$A$1:$O$523,MATCH(D165,$D$2:D164,0),COLUMN($O$2)),MAX($O$2:O164)+1),0)</f>
        <v>0</v>
      </c>
      <c r="P165" s="111" t="str">
        <f t="shared" si="20"/>
        <v/>
      </c>
      <c r="Q165" s="97"/>
      <c r="R165" s="28"/>
    </row>
    <row r="166" spans="1:18" x14ac:dyDescent="0.25">
      <c r="A166" s="30"/>
      <c r="B166" s="30" t="str">
        <f t="shared" si="21"/>
        <v/>
      </c>
      <c r="C166" s="31"/>
      <c r="D166" s="102" t="str">
        <f>IF(E166&lt;&gt;"",VLOOKUP(E166,[1]CLIENTES!$A$2:$B$1001,2,FALSE),"")</f>
        <v/>
      </c>
      <c r="E166" s="33"/>
      <c r="F166" s="34"/>
      <c r="G166" s="35">
        <v>21</v>
      </c>
      <c r="H166" s="36"/>
      <c r="I166" s="37">
        <f t="shared" si="16"/>
        <v>0</v>
      </c>
      <c r="J166" s="37">
        <f t="shared" si="17"/>
        <v>0</v>
      </c>
      <c r="K166" s="37"/>
      <c r="L166" s="37">
        <f t="shared" si="18"/>
        <v>0</v>
      </c>
      <c r="N166" s="109" t="str">
        <f t="shared" si="19"/>
        <v/>
      </c>
      <c r="O166" s="110">
        <f>IF(AND(D166&lt;&gt;"",SUMIF($D$3:$D$517,D166,$F$3:$F$517)+SUMIF($D$3:$D$517,D166,$I$3:$I$517)+SUMIF($D$3:$D$517,D166,$J$3:$J$517)&gt;3005.06),IF(COUNTIF($D$3:D166,D166)&gt;1,INDEX([1]INGRESOS!$A$1:$O$523,MATCH(D166,$D$2:D165,0),COLUMN($O$2)),MAX($O$2:O165)+1),0)</f>
        <v>0</v>
      </c>
      <c r="P166" s="111" t="str">
        <f t="shared" si="20"/>
        <v/>
      </c>
      <c r="Q166" s="97"/>
      <c r="R166" s="28"/>
    </row>
    <row r="167" spans="1:18" x14ac:dyDescent="0.25">
      <c r="A167" s="30"/>
      <c r="B167" s="30" t="str">
        <f t="shared" si="21"/>
        <v/>
      </c>
      <c r="C167" s="31"/>
      <c r="D167" s="102" t="str">
        <f>IF(E167&lt;&gt;"",VLOOKUP(E167,[1]CLIENTES!$A$2:$B$1001,2,FALSE),"")</f>
        <v/>
      </c>
      <c r="E167" s="33"/>
      <c r="F167" s="34"/>
      <c r="G167" s="35">
        <v>21</v>
      </c>
      <c r="H167" s="36"/>
      <c r="I167" s="37">
        <f t="shared" si="16"/>
        <v>0</v>
      </c>
      <c r="J167" s="37">
        <f t="shared" si="17"/>
        <v>0</v>
      </c>
      <c r="K167" s="37"/>
      <c r="L167" s="37">
        <f t="shared" si="18"/>
        <v>0</v>
      </c>
      <c r="N167" s="109" t="str">
        <f t="shared" si="19"/>
        <v/>
      </c>
      <c r="O167" s="110">
        <f>IF(AND(D167&lt;&gt;"",SUMIF($D$3:$D$517,D167,$F$3:$F$517)+SUMIF($D$3:$D$517,D167,$I$3:$I$517)+SUMIF($D$3:$D$517,D167,$J$3:$J$517)&gt;3005.06),IF(COUNTIF($D$3:D167,D167)&gt;1,INDEX([1]INGRESOS!$A$1:$O$523,MATCH(D167,$D$2:D166,0),COLUMN($O$2)),MAX($O$2:O166)+1),0)</f>
        <v>0</v>
      </c>
      <c r="P167" s="111" t="str">
        <f t="shared" si="20"/>
        <v/>
      </c>
      <c r="Q167" s="97"/>
      <c r="R167" s="28"/>
    </row>
    <row r="168" spans="1:18" x14ac:dyDescent="0.25">
      <c r="A168" s="30"/>
      <c r="B168" s="30" t="str">
        <f t="shared" si="21"/>
        <v/>
      </c>
      <c r="C168" s="31"/>
      <c r="D168" s="102" t="str">
        <f>IF(E168&lt;&gt;"",VLOOKUP(E168,[1]CLIENTES!$A$2:$B$1001,2,FALSE),"")</f>
        <v/>
      </c>
      <c r="E168" s="33"/>
      <c r="F168" s="34"/>
      <c r="G168" s="35">
        <v>21</v>
      </c>
      <c r="H168" s="36"/>
      <c r="I168" s="37">
        <f t="shared" si="16"/>
        <v>0</v>
      </c>
      <c r="J168" s="37">
        <f t="shared" si="17"/>
        <v>0</v>
      </c>
      <c r="K168" s="37"/>
      <c r="L168" s="37">
        <f t="shared" si="18"/>
        <v>0</v>
      </c>
      <c r="N168" s="109" t="str">
        <f t="shared" si="19"/>
        <v/>
      </c>
      <c r="O168" s="110">
        <f>IF(AND(D168&lt;&gt;"",SUMIF($D$3:$D$517,D168,$F$3:$F$517)+SUMIF($D$3:$D$517,D168,$I$3:$I$517)+SUMIF($D$3:$D$517,D168,$J$3:$J$517)&gt;3005.06),IF(COUNTIF($D$3:D168,D168)&gt;1,INDEX([1]INGRESOS!$A$1:$O$523,MATCH(D168,$D$2:D167,0),COLUMN($O$2)),MAX($O$2:O167)+1),0)</f>
        <v>0</v>
      </c>
      <c r="P168" s="111" t="str">
        <f t="shared" si="20"/>
        <v/>
      </c>
      <c r="Q168" s="97"/>
      <c r="R168" s="28"/>
    </row>
    <row r="169" spans="1:18" x14ac:dyDescent="0.25">
      <c r="A169" s="30"/>
      <c r="B169" s="30" t="str">
        <f t="shared" si="21"/>
        <v/>
      </c>
      <c r="C169" s="31"/>
      <c r="D169" s="102" t="str">
        <f>IF(E169&lt;&gt;"",VLOOKUP(E169,[1]CLIENTES!$A$2:$B$1001,2,FALSE),"")</f>
        <v/>
      </c>
      <c r="E169" s="33"/>
      <c r="F169" s="34"/>
      <c r="G169" s="35">
        <v>21</v>
      </c>
      <c r="H169" s="36"/>
      <c r="I169" s="37">
        <f t="shared" si="16"/>
        <v>0</v>
      </c>
      <c r="J169" s="37">
        <f t="shared" si="17"/>
        <v>0</v>
      </c>
      <c r="K169" s="37"/>
      <c r="L169" s="37">
        <f t="shared" si="18"/>
        <v>0</v>
      </c>
      <c r="N169" s="109" t="str">
        <f t="shared" si="19"/>
        <v/>
      </c>
      <c r="O169" s="110">
        <f>IF(AND(D169&lt;&gt;"",SUMIF($D$3:$D$517,D169,$F$3:$F$517)+SUMIF($D$3:$D$517,D169,$I$3:$I$517)+SUMIF($D$3:$D$517,D169,$J$3:$J$517)&gt;3005.06),IF(COUNTIF($D$3:D169,D169)&gt;1,INDEX([1]INGRESOS!$A$1:$O$523,MATCH(D169,$D$2:D168,0),COLUMN($O$2)),MAX($O$2:O168)+1),0)</f>
        <v>0</v>
      </c>
      <c r="P169" s="111" t="str">
        <f t="shared" si="20"/>
        <v/>
      </c>
      <c r="Q169" s="97"/>
      <c r="R169" s="28"/>
    </row>
    <row r="170" spans="1:18" x14ac:dyDescent="0.25">
      <c r="A170" s="30"/>
      <c r="B170" s="30" t="str">
        <f t="shared" si="21"/>
        <v/>
      </c>
      <c r="C170" s="31"/>
      <c r="D170" s="102" t="str">
        <f>IF(E170&lt;&gt;"",VLOOKUP(E170,[1]CLIENTES!$A$2:$B$1001,2,FALSE),"")</f>
        <v/>
      </c>
      <c r="E170" s="33"/>
      <c r="F170" s="34"/>
      <c r="G170" s="35">
        <v>21</v>
      </c>
      <c r="H170" s="36"/>
      <c r="I170" s="37">
        <f t="shared" si="16"/>
        <v>0</v>
      </c>
      <c r="J170" s="37">
        <f t="shared" si="17"/>
        <v>0</v>
      </c>
      <c r="K170" s="37"/>
      <c r="L170" s="37">
        <f t="shared" si="18"/>
        <v>0</v>
      </c>
      <c r="N170" s="109" t="str">
        <f t="shared" si="19"/>
        <v/>
      </c>
      <c r="O170" s="110">
        <f>IF(AND(D170&lt;&gt;"",SUMIF($D$3:$D$517,D170,$F$3:$F$517)+SUMIF($D$3:$D$517,D170,$I$3:$I$517)+SUMIF($D$3:$D$517,D170,$J$3:$J$517)&gt;3005.06),IF(COUNTIF($D$3:D170,D170)&gt;1,INDEX([1]INGRESOS!$A$1:$O$523,MATCH(D170,$D$2:D169,0),COLUMN($O$2)),MAX($O$2:O169)+1),0)</f>
        <v>0</v>
      </c>
      <c r="P170" s="111" t="str">
        <f t="shared" si="20"/>
        <v/>
      </c>
      <c r="Q170" s="97"/>
      <c r="R170" s="28"/>
    </row>
    <row r="171" spans="1:18" x14ac:dyDescent="0.25">
      <c r="A171" s="30"/>
      <c r="B171" s="30" t="str">
        <f t="shared" si="21"/>
        <v/>
      </c>
      <c r="C171" s="31"/>
      <c r="D171" s="102" t="str">
        <f>IF(E171&lt;&gt;"",VLOOKUP(E171,[1]CLIENTES!$A$2:$B$1001,2,FALSE),"")</f>
        <v/>
      </c>
      <c r="E171" s="33"/>
      <c r="F171" s="34"/>
      <c r="G171" s="35">
        <v>21</v>
      </c>
      <c r="H171" s="36"/>
      <c r="I171" s="37">
        <f t="shared" si="16"/>
        <v>0</v>
      </c>
      <c r="J171" s="37">
        <f t="shared" si="17"/>
        <v>0</v>
      </c>
      <c r="K171" s="37"/>
      <c r="L171" s="37">
        <f t="shared" si="18"/>
        <v>0</v>
      </c>
      <c r="N171" s="109" t="str">
        <f t="shared" si="19"/>
        <v/>
      </c>
      <c r="O171" s="110">
        <f>IF(AND(D171&lt;&gt;"",SUMIF($D$3:$D$517,D171,$F$3:$F$517)+SUMIF($D$3:$D$517,D171,$I$3:$I$517)+SUMIF($D$3:$D$517,D171,$J$3:$J$517)&gt;3005.06),IF(COUNTIF($D$3:D171,D171)&gt;1,INDEX([1]INGRESOS!$A$1:$O$523,MATCH(D171,$D$2:D170,0),COLUMN($O$2)),MAX($O$2:O170)+1),0)</f>
        <v>0</v>
      </c>
      <c r="P171" s="111" t="str">
        <f t="shared" si="20"/>
        <v/>
      </c>
      <c r="Q171" s="97"/>
      <c r="R171" s="28"/>
    </row>
    <row r="172" spans="1:18" x14ac:dyDescent="0.25">
      <c r="A172" s="30"/>
      <c r="B172" s="30" t="str">
        <f t="shared" si="21"/>
        <v/>
      </c>
      <c r="C172" s="31"/>
      <c r="D172" s="102" t="str">
        <f>IF(E172&lt;&gt;"",VLOOKUP(E172,[1]CLIENTES!$A$2:$B$1001,2,FALSE),"")</f>
        <v/>
      </c>
      <c r="E172" s="33"/>
      <c r="F172" s="34"/>
      <c r="G172" s="35">
        <v>21</v>
      </c>
      <c r="H172" s="36"/>
      <c r="I172" s="37">
        <f t="shared" si="16"/>
        <v>0</v>
      </c>
      <c r="J172" s="37">
        <f t="shared" si="17"/>
        <v>0</v>
      </c>
      <c r="K172" s="37"/>
      <c r="L172" s="37">
        <f t="shared" si="18"/>
        <v>0</v>
      </c>
      <c r="N172" s="109" t="str">
        <f t="shared" si="19"/>
        <v/>
      </c>
      <c r="O172" s="110">
        <f>IF(AND(D172&lt;&gt;"",SUMIF($D$3:$D$517,D172,$F$3:$F$517)+SUMIF($D$3:$D$517,D172,$I$3:$I$517)+SUMIF($D$3:$D$517,D172,$J$3:$J$517)&gt;3005.06),IF(COUNTIF($D$3:D172,D172)&gt;1,INDEX([1]INGRESOS!$A$1:$O$523,MATCH(D172,$D$2:D171,0),COLUMN($O$2)),MAX($O$2:O171)+1),0)</f>
        <v>0</v>
      </c>
      <c r="P172" s="111" t="str">
        <f t="shared" si="20"/>
        <v/>
      </c>
      <c r="Q172" s="97"/>
      <c r="R172" s="28"/>
    </row>
    <row r="173" spans="1:18" x14ac:dyDescent="0.25">
      <c r="A173" s="30"/>
      <c r="B173" s="30" t="str">
        <f t="shared" si="21"/>
        <v/>
      </c>
      <c r="C173" s="31"/>
      <c r="D173" s="102" t="str">
        <f>IF(E173&lt;&gt;"",VLOOKUP(E173,[1]CLIENTES!$A$2:$B$1001,2,FALSE),"")</f>
        <v/>
      </c>
      <c r="E173" s="33"/>
      <c r="F173" s="34"/>
      <c r="G173" s="35">
        <v>21</v>
      </c>
      <c r="H173" s="36"/>
      <c r="I173" s="37">
        <f t="shared" si="16"/>
        <v>0</v>
      </c>
      <c r="J173" s="37">
        <f t="shared" si="17"/>
        <v>0</v>
      </c>
      <c r="K173" s="37"/>
      <c r="L173" s="37">
        <f t="shared" si="18"/>
        <v>0</v>
      </c>
      <c r="N173" s="109" t="str">
        <f t="shared" si="19"/>
        <v/>
      </c>
      <c r="O173" s="110">
        <f>IF(AND(D173&lt;&gt;"",SUMIF($D$3:$D$517,D173,$F$3:$F$517)+SUMIF($D$3:$D$517,D173,$I$3:$I$517)+SUMIF($D$3:$D$517,D173,$J$3:$J$517)&gt;3005.06),IF(COUNTIF($D$3:D173,D173)&gt;1,INDEX([1]INGRESOS!$A$1:$O$523,MATCH(D173,$D$2:D172,0),COLUMN($O$2)),MAX($O$2:O172)+1),0)</f>
        <v>0</v>
      </c>
      <c r="P173" s="111" t="str">
        <f t="shared" si="20"/>
        <v/>
      </c>
      <c r="Q173" s="97"/>
      <c r="R173" s="28"/>
    </row>
    <row r="174" spans="1:18" x14ac:dyDescent="0.25">
      <c r="A174" s="30"/>
      <c r="B174" s="30" t="str">
        <f t="shared" si="21"/>
        <v/>
      </c>
      <c r="C174" s="31"/>
      <c r="D174" s="102" t="str">
        <f>IF(E174&lt;&gt;"",VLOOKUP(E174,[1]CLIENTES!$A$2:$B$1001,2,FALSE),"")</f>
        <v/>
      </c>
      <c r="E174" s="33"/>
      <c r="F174" s="34"/>
      <c r="G174" s="35">
        <v>21</v>
      </c>
      <c r="H174" s="36"/>
      <c r="I174" s="37">
        <f t="shared" si="16"/>
        <v>0</v>
      </c>
      <c r="J174" s="37">
        <f t="shared" si="17"/>
        <v>0</v>
      </c>
      <c r="K174" s="37"/>
      <c r="L174" s="37">
        <f t="shared" si="18"/>
        <v>0</v>
      </c>
      <c r="N174" s="109" t="str">
        <f t="shared" si="19"/>
        <v/>
      </c>
      <c r="O174" s="110">
        <f>IF(AND(D174&lt;&gt;"",SUMIF($D$3:$D$517,D174,$F$3:$F$517)+SUMIF($D$3:$D$517,D174,$I$3:$I$517)+SUMIF($D$3:$D$517,D174,$J$3:$J$517)&gt;3005.06),IF(COUNTIF($D$3:D174,D174)&gt;1,INDEX([1]INGRESOS!$A$1:$O$523,MATCH(D174,$D$2:D173,0),COLUMN($O$2)),MAX($O$2:O173)+1),0)</f>
        <v>0</v>
      </c>
      <c r="P174" s="111" t="str">
        <f t="shared" si="20"/>
        <v/>
      </c>
      <c r="Q174" s="97"/>
      <c r="R174" s="28"/>
    </row>
    <row r="175" spans="1:18" x14ac:dyDescent="0.25">
      <c r="A175" s="30"/>
      <c r="B175" s="30" t="str">
        <f t="shared" si="21"/>
        <v/>
      </c>
      <c r="C175" s="31"/>
      <c r="D175" s="102" t="str">
        <f>IF(E175&lt;&gt;"",VLOOKUP(E175,[1]CLIENTES!$A$2:$B$1001,2,FALSE),"")</f>
        <v/>
      </c>
      <c r="E175" s="33"/>
      <c r="F175" s="34"/>
      <c r="G175" s="35">
        <v>21</v>
      </c>
      <c r="H175" s="36"/>
      <c r="I175" s="37">
        <f t="shared" si="16"/>
        <v>0</v>
      </c>
      <c r="J175" s="37">
        <f t="shared" si="17"/>
        <v>0</v>
      </c>
      <c r="K175" s="37"/>
      <c r="L175" s="37">
        <f t="shared" si="18"/>
        <v>0</v>
      </c>
      <c r="N175" s="109" t="str">
        <f t="shared" si="19"/>
        <v/>
      </c>
      <c r="O175" s="110">
        <f>IF(AND(D175&lt;&gt;"",SUMIF($D$3:$D$517,D175,$F$3:$F$517)+SUMIF($D$3:$D$517,D175,$I$3:$I$517)+SUMIF($D$3:$D$517,D175,$J$3:$J$517)&gt;3005.06),IF(COUNTIF($D$3:D175,D175)&gt;1,INDEX([1]INGRESOS!$A$1:$O$523,MATCH(D175,$D$2:D174,0),COLUMN($O$2)),MAX($O$2:O174)+1),0)</f>
        <v>0</v>
      </c>
      <c r="P175" s="111" t="str">
        <f t="shared" si="20"/>
        <v/>
      </c>
      <c r="Q175" s="97"/>
      <c r="R175" s="28"/>
    </row>
    <row r="176" spans="1:18" x14ac:dyDescent="0.25">
      <c r="A176" s="30"/>
      <c r="B176" s="30" t="str">
        <f t="shared" si="21"/>
        <v/>
      </c>
      <c r="C176" s="31"/>
      <c r="D176" s="102" t="str">
        <f>IF(E176&lt;&gt;"",VLOOKUP(E176,[1]CLIENTES!$A$2:$B$1001,2,FALSE),"")</f>
        <v/>
      </c>
      <c r="E176" s="33"/>
      <c r="F176" s="34"/>
      <c r="G176" s="35">
        <v>21</v>
      </c>
      <c r="H176" s="36"/>
      <c r="I176" s="37">
        <f t="shared" si="16"/>
        <v>0</v>
      </c>
      <c r="J176" s="37">
        <f t="shared" si="17"/>
        <v>0</v>
      </c>
      <c r="K176" s="37"/>
      <c r="L176" s="37">
        <f t="shared" si="18"/>
        <v>0</v>
      </c>
      <c r="N176" s="109" t="str">
        <f t="shared" si="19"/>
        <v/>
      </c>
      <c r="O176" s="110">
        <f>IF(AND(D176&lt;&gt;"",SUMIF($D$3:$D$517,D176,$F$3:$F$517)+SUMIF($D$3:$D$517,D176,$I$3:$I$517)+SUMIF($D$3:$D$517,D176,$J$3:$J$517)&gt;3005.06),IF(COUNTIF($D$3:D176,D176)&gt;1,INDEX([1]INGRESOS!$A$1:$O$523,MATCH(D176,$D$2:D175,0),COLUMN($O$2)),MAX($O$2:O175)+1),0)</f>
        <v>0</v>
      </c>
      <c r="P176" s="111" t="str">
        <f t="shared" si="20"/>
        <v/>
      </c>
      <c r="Q176" s="97"/>
      <c r="R176" s="28"/>
    </row>
    <row r="177" spans="1:18" x14ac:dyDescent="0.25">
      <c r="A177" s="30"/>
      <c r="B177" s="30" t="str">
        <f t="shared" si="21"/>
        <v/>
      </c>
      <c r="C177" s="31"/>
      <c r="D177" s="102" t="str">
        <f>IF(E177&lt;&gt;"",VLOOKUP(E177,[1]CLIENTES!$A$2:$B$1001,2,FALSE),"")</f>
        <v/>
      </c>
      <c r="E177" s="33"/>
      <c r="F177" s="34"/>
      <c r="G177" s="35">
        <v>21</v>
      </c>
      <c r="H177" s="36"/>
      <c r="I177" s="37">
        <f t="shared" si="16"/>
        <v>0</v>
      </c>
      <c r="J177" s="37">
        <f t="shared" si="17"/>
        <v>0</v>
      </c>
      <c r="K177" s="37"/>
      <c r="L177" s="37">
        <f t="shared" si="18"/>
        <v>0</v>
      </c>
      <c r="N177" s="109" t="str">
        <f t="shared" si="19"/>
        <v/>
      </c>
      <c r="O177" s="110">
        <f>IF(AND(D177&lt;&gt;"",SUMIF($D$3:$D$517,D177,$F$3:$F$517)+SUMIF($D$3:$D$517,D177,$I$3:$I$517)+SUMIF($D$3:$D$517,D177,$J$3:$J$517)&gt;3005.06),IF(COUNTIF($D$3:D177,D177)&gt;1,INDEX([1]INGRESOS!$A$1:$O$523,MATCH(D177,$D$2:D176,0),COLUMN($O$2)),MAX($O$2:O176)+1),0)</f>
        <v>0</v>
      </c>
      <c r="P177" s="111" t="str">
        <f t="shared" si="20"/>
        <v/>
      </c>
      <c r="Q177" s="97"/>
      <c r="R177" s="28"/>
    </row>
    <row r="178" spans="1:18" x14ac:dyDescent="0.25">
      <c r="A178" s="30"/>
      <c r="B178" s="30" t="str">
        <f t="shared" si="21"/>
        <v/>
      </c>
      <c r="C178" s="31"/>
      <c r="D178" s="102" t="str">
        <f>IF(E178&lt;&gt;"",VLOOKUP(E178,[1]CLIENTES!$A$2:$B$1001,2,FALSE),"")</f>
        <v/>
      </c>
      <c r="E178" s="33"/>
      <c r="F178" s="34"/>
      <c r="G178" s="35">
        <v>21</v>
      </c>
      <c r="H178" s="36"/>
      <c r="I178" s="37">
        <f t="shared" si="16"/>
        <v>0</v>
      </c>
      <c r="J178" s="37">
        <f t="shared" si="17"/>
        <v>0</v>
      </c>
      <c r="K178" s="37"/>
      <c r="L178" s="37">
        <f t="shared" si="18"/>
        <v>0</v>
      </c>
      <c r="N178" s="109" t="str">
        <f t="shared" si="19"/>
        <v/>
      </c>
      <c r="O178" s="110">
        <f>IF(AND(D178&lt;&gt;"",SUMIF($D$3:$D$517,D178,$F$3:$F$517)+SUMIF($D$3:$D$517,D178,$I$3:$I$517)+SUMIF($D$3:$D$517,D178,$J$3:$J$517)&gt;3005.06),IF(COUNTIF($D$3:D178,D178)&gt;1,INDEX([1]INGRESOS!$A$1:$O$523,MATCH(D178,$D$2:D177,0),COLUMN($O$2)),MAX($O$2:O177)+1),0)</f>
        <v>0</v>
      </c>
      <c r="P178" s="111" t="str">
        <f t="shared" si="20"/>
        <v/>
      </c>
      <c r="Q178" s="97"/>
      <c r="R178" s="28"/>
    </row>
    <row r="179" spans="1:18" x14ac:dyDescent="0.25">
      <c r="A179" s="30"/>
      <c r="B179" s="30" t="str">
        <f t="shared" si="21"/>
        <v/>
      </c>
      <c r="C179" s="31"/>
      <c r="D179" s="102" t="str">
        <f>IF(E179&lt;&gt;"",VLOOKUP(E179,[1]CLIENTES!$A$2:$B$1001,2,FALSE),"")</f>
        <v/>
      </c>
      <c r="E179" s="33"/>
      <c r="F179" s="34"/>
      <c r="G179" s="35">
        <v>21</v>
      </c>
      <c r="H179" s="36"/>
      <c r="I179" s="37">
        <f t="shared" si="16"/>
        <v>0</v>
      </c>
      <c r="J179" s="37">
        <f t="shared" si="17"/>
        <v>0</v>
      </c>
      <c r="K179" s="37"/>
      <c r="L179" s="37">
        <f t="shared" si="18"/>
        <v>0</v>
      </c>
      <c r="N179" s="109" t="str">
        <f t="shared" si="19"/>
        <v/>
      </c>
      <c r="O179" s="110">
        <f>IF(AND(D179&lt;&gt;"",SUMIF($D$3:$D$517,D179,$F$3:$F$517)+SUMIF($D$3:$D$517,D179,$I$3:$I$517)+SUMIF($D$3:$D$517,D179,$J$3:$J$517)&gt;3005.06),IF(COUNTIF($D$3:D179,D179)&gt;1,INDEX([1]INGRESOS!$A$1:$O$523,MATCH(D179,$D$2:D178,0),COLUMN($O$2)),MAX($O$2:O178)+1),0)</f>
        <v>0</v>
      </c>
      <c r="P179" s="111" t="str">
        <f t="shared" si="20"/>
        <v/>
      </c>
      <c r="Q179" s="97"/>
      <c r="R179" s="28"/>
    </row>
    <row r="180" spans="1:18" x14ac:dyDescent="0.25">
      <c r="A180" s="30"/>
      <c r="B180" s="30" t="str">
        <f t="shared" si="21"/>
        <v/>
      </c>
      <c r="C180" s="31"/>
      <c r="D180" s="102" t="str">
        <f>IF(E180&lt;&gt;"",VLOOKUP(E180,[1]CLIENTES!$A$2:$B$1001,2,FALSE),"")</f>
        <v/>
      </c>
      <c r="E180" s="33"/>
      <c r="F180" s="34"/>
      <c r="G180" s="35">
        <v>21</v>
      </c>
      <c r="H180" s="36"/>
      <c r="I180" s="37">
        <f t="shared" si="16"/>
        <v>0</v>
      </c>
      <c r="J180" s="37">
        <f t="shared" si="17"/>
        <v>0</v>
      </c>
      <c r="K180" s="37"/>
      <c r="L180" s="37">
        <f t="shared" si="18"/>
        <v>0</v>
      </c>
      <c r="N180" s="109" t="str">
        <f t="shared" si="19"/>
        <v/>
      </c>
      <c r="O180" s="110">
        <f>IF(AND(D180&lt;&gt;"",SUMIF($D$3:$D$517,D180,$F$3:$F$517)+SUMIF($D$3:$D$517,D180,$I$3:$I$517)+SUMIF($D$3:$D$517,D180,$J$3:$J$517)&gt;3005.06),IF(COUNTIF($D$3:D180,D180)&gt;1,INDEX([1]INGRESOS!$A$1:$O$523,MATCH(D180,$D$2:D179,0),COLUMN($O$2)),MAX($O$2:O179)+1),0)</f>
        <v>0</v>
      </c>
      <c r="P180" s="111" t="str">
        <f t="shared" si="20"/>
        <v/>
      </c>
      <c r="Q180" s="97"/>
      <c r="R180" s="28"/>
    </row>
    <row r="181" spans="1:18" x14ac:dyDescent="0.25">
      <c r="A181" s="30"/>
      <c r="B181" s="30" t="str">
        <f t="shared" si="21"/>
        <v/>
      </c>
      <c r="C181" s="31"/>
      <c r="D181" s="102" t="str">
        <f>IF(E181&lt;&gt;"",VLOOKUP(E181,[1]CLIENTES!$A$2:$B$1001,2,FALSE),"")</f>
        <v/>
      </c>
      <c r="E181" s="33"/>
      <c r="F181" s="34"/>
      <c r="G181" s="35">
        <v>21</v>
      </c>
      <c r="H181" s="36"/>
      <c r="I181" s="37">
        <f t="shared" si="16"/>
        <v>0</v>
      </c>
      <c r="J181" s="37">
        <f t="shared" si="17"/>
        <v>0</v>
      </c>
      <c r="K181" s="37"/>
      <c r="L181" s="37">
        <f t="shared" si="18"/>
        <v>0</v>
      </c>
      <c r="N181" s="109" t="str">
        <f t="shared" si="19"/>
        <v/>
      </c>
      <c r="O181" s="110">
        <f>IF(AND(D181&lt;&gt;"",SUMIF($D$3:$D$517,D181,$F$3:$F$517)+SUMIF($D$3:$D$517,D181,$I$3:$I$517)+SUMIF($D$3:$D$517,D181,$J$3:$J$517)&gt;3005.06),IF(COUNTIF($D$3:D181,D181)&gt;1,INDEX([1]INGRESOS!$A$1:$O$523,MATCH(D181,$D$2:D180,0),COLUMN($O$2)),MAX($O$2:O180)+1),0)</f>
        <v>0</v>
      </c>
      <c r="P181" s="111" t="str">
        <f t="shared" si="20"/>
        <v/>
      </c>
      <c r="Q181" s="97"/>
      <c r="R181" s="28"/>
    </row>
    <row r="182" spans="1:18" x14ac:dyDescent="0.25">
      <c r="A182" s="30"/>
      <c r="B182" s="30" t="str">
        <f t="shared" si="21"/>
        <v/>
      </c>
      <c r="C182" s="31"/>
      <c r="D182" s="102" t="str">
        <f>IF(E182&lt;&gt;"",VLOOKUP(E182,[1]CLIENTES!$A$2:$B$1001,2,FALSE),"")</f>
        <v/>
      </c>
      <c r="E182" s="33"/>
      <c r="F182" s="34"/>
      <c r="G182" s="35">
        <v>21</v>
      </c>
      <c r="H182" s="36"/>
      <c r="I182" s="37">
        <f t="shared" si="16"/>
        <v>0</v>
      </c>
      <c r="J182" s="37">
        <f t="shared" si="17"/>
        <v>0</v>
      </c>
      <c r="K182" s="37"/>
      <c r="L182" s="37">
        <f t="shared" si="18"/>
        <v>0</v>
      </c>
      <c r="N182" s="109" t="str">
        <f t="shared" si="19"/>
        <v/>
      </c>
      <c r="O182" s="110">
        <f>IF(AND(D182&lt;&gt;"",SUMIF($D$3:$D$517,D182,$F$3:$F$517)+SUMIF($D$3:$D$517,D182,$I$3:$I$517)+SUMIF($D$3:$D$517,D182,$J$3:$J$517)&gt;3005.06),IF(COUNTIF($D$3:D182,D182)&gt;1,INDEX([1]INGRESOS!$A$1:$O$523,MATCH(D182,$D$2:D181,0),COLUMN($O$2)),MAX($O$2:O181)+1),0)</f>
        <v>0</v>
      </c>
      <c r="P182" s="111" t="str">
        <f t="shared" si="20"/>
        <v/>
      </c>
      <c r="Q182" s="97"/>
      <c r="R182" s="28"/>
    </row>
    <row r="183" spans="1:18" x14ac:dyDescent="0.25">
      <c r="A183" s="30"/>
      <c r="B183" s="30" t="str">
        <f t="shared" si="21"/>
        <v/>
      </c>
      <c r="C183" s="31"/>
      <c r="D183" s="102" t="str">
        <f>IF(E183&lt;&gt;"",VLOOKUP(E183,[1]CLIENTES!$A$2:$B$1001,2,FALSE),"")</f>
        <v/>
      </c>
      <c r="E183" s="33"/>
      <c r="F183" s="34"/>
      <c r="G183" s="35">
        <v>21</v>
      </c>
      <c r="H183" s="36"/>
      <c r="I183" s="37">
        <f t="shared" si="16"/>
        <v>0</v>
      </c>
      <c r="J183" s="37">
        <f t="shared" si="17"/>
        <v>0</v>
      </c>
      <c r="K183" s="37"/>
      <c r="L183" s="37">
        <f t="shared" si="18"/>
        <v>0</v>
      </c>
      <c r="N183" s="109" t="str">
        <f t="shared" si="19"/>
        <v/>
      </c>
      <c r="O183" s="110">
        <f>IF(AND(D183&lt;&gt;"",SUMIF($D$3:$D$517,D183,$F$3:$F$517)+SUMIF($D$3:$D$517,D183,$I$3:$I$517)+SUMIF($D$3:$D$517,D183,$J$3:$J$517)&gt;3005.06),IF(COUNTIF($D$3:D183,D183)&gt;1,INDEX([1]INGRESOS!$A$1:$O$523,MATCH(D183,$D$2:D182,0),COLUMN($O$2)),MAX($O$2:O182)+1),0)</f>
        <v>0</v>
      </c>
      <c r="P183" s="111" t="str">
        <f t="shared" si="20"/>
        <v/>
      </c>
      <c r="Q183" s="97"/>
      <c r="R183" s="28"/>
    </row>
    <row r="184" spans="1:18" x14ac:dyDescent="0.25">
      <c r="A184" s="30"/>
      <c r="B184" s="30" t="str">
        <f t="shared" si="21"/>
        <v/>
      </c>
      <c r="C184" s="31"/>
      <c r="D184" s="102" t="str">
        <f>IF(E184&lt;&gt;"",VLOOKUP(E184,[1]CLIENTES!$A$2:$B$1001,2,FALSE),"")</f>
        <v/>
      </c>
      <c r="E184" s="33"/>
      <c r="F184" s="34"/>
      <c r="G184" s="35">
        <v>21</v>
      </c>
      <c r="H184" s="36"/>
      <c r="I184" s="37">
        <f t="shared" si="16"/>
        <v>0</v>
      </c>
      <c r="J184" s="37">
        <f t="shared" si="17"/>
        <v>0</v>
      </c>
      <c r="K184" s="37"/>
      <c r="L184" s="37">
        <f t="shared" si="18"/>
        <v>0</v>
      </c>
      <c r="N184" s="109" t="str">
        <f t="shared" si="19"/>
        <v/>
      </c>
      <c r="O184" s="110">
        <f>IF(AND(D184&lt;&gt;"",SUMIF($D$3:$D$517,D184,$F$3:$F$517)+SUMIF($D$3:$D$517,D184,$I$3:$I$517)+SUMIF($D$3:$D$517,D184,$J$3:$J$517)&gt;3005.06),IF(COUNTIF($D$3:D184,D184)&gt;1,INDEX([1]INGRESOS!$A$1:$O$523,MATCH(D184,$D$2:D183,0),COLUMN($O$2)),MAX($O$2:O183)+1),0)</f>
        <v>0</v>
      </c>
      <c r="P184" s="111" t="str">
        <f t="shared" si="20"/>
        <v/>
      </c>
      <c r="Q184" s="97"/>
      <c r="R184" s="28"/>
    </row>
    <row r="185" spans="1:18" x14ac:dyDescent="0.25">
      <c r="A185" s="30"/>
      <c r="B185" s="30" t="str">
        <f t="shared" si="21"/>
        <v/>
      </c>
      <c r="C185" s="31"/>
      <c r="D185" s="102" t="str">
        <f>IF(E185&lt;&gt;"",VLOOKUP(E185,[1]CLIENTES!$A$2:$B$1001,2,FALSE),"")</f>
        <v/>
      </c>
      <c r="E185" s="33"/>
      <c r="F185" s="34"/>
      <c r="G185" s="35">
        <v>21</v>
      </c>
      <c r="H185" s="36"/>
      <c r="I185" s="37">
        <f t="shared" si="16"/>
        <v>0</v>
      </c>
      <c r="J185" s="37">
        <f t="shared" si="17"/>
        <v>0</v>
      </c>
      <c r="K185" s="37"/>
      <c r="L185" s="37">
        <f t="shared" si="18"/>
        <v>0</v>
      </c>
      <c r="N185" s="109" t="str">
        <f t="shared" si="19"/>
        <v/>
      </c>
      <c r="O185" s="110">
        <f>IF(AND(D185&lt;&gt;"",SUMIF($D$3:$D$517,D185,$F$3:$F$517)+SUMIF($D$3:$D$517,D185,$I$3:$I$517)+SUMIF($D$3:$D$517,D185,$J$3:$J$517)&gt;3005.06),IF(COUNTIF($D$3:D185,D185)&gt;1,INDEX([1]INGRESOS!$A$1:$O$523,MATCH(D185,$D$2:D184,0),COLUMN($O$2)),MAX($O$2:O184)+1),0)</f>
        <v>0</v>
      </c>
      <c r="P185" s="111" t="str">
        <f t="shared" si="20"/>
        <v/>
      </c>
      <c r="Q185" s="97"/>
      <c r="R185" s="28"/>
    </row>
    <row r="186" spans="1:18" x14ac:dyDescent="0.25">
      <c r="A186" s="30"/>
      <c r="B186" s="30" t="str">
        <f t="shared" si="21"/>
        <v/>
      </c>
      <c r="C186" s="31"/>
      <c r="D186" s="102" t="str">
        <f>IF(E186&lt;&gt;"",VLOOKUP(E186,[1]CLIENTES!$A$2:$B$1001,2,FALSE),"")</f>
        <v/>
      </c>
      <c r="E186" s="33"/>
      <c r="F186" s="34"/>
      <c r="G186" s="35">
        <v>21</v>
      </c>
      <c r="H186" s="36"/>
      <c r="I186" s="37">
        <f t="shared" si="16"/>
        <v>0</v>
      </c>
      <c r="J186" s="37">
        <f t="shared" si="17"/>
        <v>0</v>
      </c>
      <c r="K186" s="37"/>
      <c r="L186" s="37">
        <f t="shared" si="18"/>
        <v>0</v>
      </c>
      <c r="N186" s="109" t="str">
        <f t="shared" si="19"/>
        <v/>
      </c>
      <c r="O186" s="110">
        <f>IF(AND(D186&lt;&gt;"",SUMIF($D$3:$D$517,D186,$F$3:$F$517)+SUMIF($D$3:$D$517,D186,$I$3:$I$517)+SUMIF($D$3:$D$517,D186,$J$3:$J$517)&gt;3005.06),IF(COUNTIF($D$3:D186,D186)&gt;1,INDEX([1]INGRESOS!$A$1:$O$523,MATCH(D186,$D$2:D185,0),COLUMN($O$2)),MAX($O$2:O185)+1),0)</f>
        <v>0</v>
      </c>
      <c r="P186" s="111" t="str">
        <f t="shared" si="20"/>
        <v/>
      </c>
      <c r="Q186" s="97"/>
      <c r="R186" s="28"/>
    </row>
    <row r="187" spans="1:18" x14ac:dyDescent="0.25">
      <c r="A187" s="30"/>
      <c r="B187" s="30" t="str">
        <f t="shared" si="21"/>
        <v/>
      </c>
      <c r="C187" s="31"/>
      <c r="D187" s="102" t="str">
        <f>IF(E187&lt;&gt;"",VLOOKUP(E187,[1]CLIENTES!$A$2:$B$1001,2,FALSE),"")</f>
        <v/>
      </c>
      <c r="E187" s="33"/>
      <c r="F187" s="34"/>
      <c r="G187" s="35">
        <v>21</v>
      </c>
      <c r="H187" s="36"/>
      <c r="I187" s="37">
        <f t="shared" si="16"/>
        <v>0</v>
      </c>
      <c r="J187" s="37">
        <f t="shared" si="17"/>
        <v>0</v>
      </c>
      <c r="K187" s="37"/>
      <c r="L187" s="37">
        <f t="shared" si="18"/>
        <v>0</v>
      </c>
      <c r="N187" s="109" t="str">
        <f t="shared" si="19"/>
        <v/>
      </c>
      <c r="O187" s="110">
        <f>IF(AND(D187&lt;&gt;"",SUMIF($D$3:$D$517,D187,$F$3:$F$517)+SUMIF($D$3:$D$517,D187,$I$3:$I$517)+SUMIF($D$3:$D$517,D187,$J$3:$J$517)&gt;3005.06),IF(COUNTIF($D$3:D187,D187)&gt;1,INDEX([1]INGRESOS!$A$1:$O$523,MATCH(D187,$D$2:D186,0),COLUMN($O$2)),MAX($O$2:O186)+1),0)</f>
        <v>0</v>
      </c>
      <c r="P187" s="111" t="str">
        <f t="shared" si="20"/>
        <v/>
      </c>
      <c r="Q187" s="97"/>
      <c r="R187" s="28"/>
    </row>
    <row r="188" spans="1:18" x14ac:dyDescent="0.25">
      <c r="A188" s="30"/>
      <c r="B188" s="30" t="str">
        <f t="shared" si="21"/>
        <v/>
      </c>
      <c r="C188" s="31"/>
      <c r="D188" s="102" t="str">
        <f>IF(E188&lt;&gt;"",VLOOKUP(E188,[1]CLIENTES!$A$2:$B$1001,2,FALSE),"")</f>
        <v/>
      </c>
      <c r="E188" s="33"/>
      <c r="F188" s="34"/>
      <c r="G188" s="35">
        <v>21</v>
      </c>
      <c r="H188" s="36"/>
      <c r="I188" s="37">
        <f t="shared" ref="I188:I251" si="22">ROUND((F188*(G188/100)),2)</f>
        <v>0</v>
      </c>
      <c r="J188" s="37">
        <f t="shared" ref="J188:J251" si="23">ROUND((F188*(H188/100)),2)</f>
        <v>0</v>
      </c>
      <c r="K188" s="37"/>
      <c r="L188" s="37">
        <f t="shared" ref="L188:L251" si="24">+F188+I188+J188-K188</f>
        <v>0</v>
      </c>
      <c r="N188" s="109" t="str">
        <f t="shared" ref="N188:N251" si="25">IF(F188&lt;&gt;"",IF(MONTH(A188)&lt;=3,1,IF(AND(MONTH(A188)&gt;3,MONTH(A188)&lt;=6),2,IF(AND(MONTH(A188)&gt;6,MONTH(A188)&lt;=9),3,4))),"")</f>
        <v/>
      </c>
      <c r="O188" s="110">
        <f>IF(AND(D188&lt;&gt;"",SUMIF($D$3:$D$517,D188,$F$3:$F$517)+SUMIF($D$3:$D$517,D188,$I$3:$I$517)+SUMIF($D$3:$D$517,D188,$J$3:$J$517)&gt;3005.06),IF(COUNTIF($D$3:D188,D188)&gt;1,INDEX([1]INGRESOS!$A$1:$O$523,MATCH(D188,$D$2:D187,0),COLUMN($O$2)),MAX($O$2:O187)+1),0)</f>
        <v>0</v>
      </c>
      <c r="P188" s="111" t="str">
        <f t="shared" ref="P188:P251" si="26">IF(A188&lt;&gt;"",MONTH(A188),"")</f>
        <v/>
      </c>
      <c r="Q188" s="97"/>
      <c r="R188" s="28"/>
    </row>
    <row r="189" spans="1:18" x14ac:dyDescent="0.25">
      <c r="A189" s="30"/>
      <c r="B189" s="30" t="str">
        <f t="shared" si="21"/>
        <v/>
      </c>
      <c r="C189" s="31"/>
      <c r="D189" s="102" t="str">
        <f>IF(E189&lt;&gt;"",VLOOKUP(E189,[1]CLIENTES!$A$2:$B$1001,2,FALSE),"")</f>
        <v/>
      </c>
      <c r="E189" s="33"/>
      <c r="F189" s="34"/>
      <c r="G189" s="35">
        <v>21</v>
      </c>
      <c r="H189" s="36"/>
      <c r="I189" s="37">
        <f t="shared" si="22"/>
        <v>0</v>
      </c>
      <c r="J189" s="37">
        <f t="shared" si="23"/>
        <v>0</v>
      </c>
      <c r="K189" s="37"/>
      <c r="L189" s="37">
        <f t="shared" si="24"/>
        <v>0</v>
      </c>
      <c r="N189" s="109" t="str">
        <f t="shared" si="25"/>
        <v/>
      </c>
      <c r="O189" s="110">
        <f>IF(AND(D189&lt;&gt;"",SUMIF($D$3:$D$517,D189,$F$3:$F$517)+SUMIF($D$3:$D$517,D189,$I$3:$I$517)+SUMIF($D$3:$D$517,D189,$J$3:$J$517)&gt;3005.06),IF(COUNTIF($D$3:D189,D189)&gt;1,INDEX([1]INGRESOS!$A$1:$O$523,MATCH(D189,$D$2:D188,0),COLUMN($O$2)),MAX($O$2:O188)+1),0)</f>
        <v>0</v>
      </c>
      <c r="P189" s="111" t="str">
        <f t="shared" si="26"/>
        <v/>
      </c>
      <c r="Q189" s="97"/>
      <c r="R189" s="28"/>
    </row>
    <row r="190" spans="1:18" x14ac:dyDescent="0.25">
      <c r="A190" s="30"/>
      <c r="B190" s="30" t="str">
        <f t="shared" si="21"/>
        <v/>
      </c>
      <c r="C190" s="31"/>
      <c r="D190" s="102" t="str">
        <f>IF(E190&lt;&gt;"",VLOOKUP(E190,[1]CLIENTES!$A$2:$B$1001,2,FALSE),"")</f>
        <v/>
      </c>
      <c r="E190" s="33"/>
      <c r="F190" s="34"/>
      <c r="G190" s="35">
        <v>21</v>
      </c>
      <c r="H190" s="36"/>
      <c r="I190" s="37">
        <f t="shared" si="22"/>
        <v>0</v>
      </c>
      <c r="J190" s="37">
        <f t="shared" si="23"/>
        <v>0</v>
      </c>
      <c r="K190" s="37"/>
      <c r="L190" s="37">
        <f t="shared" si="24"/>
        <v>0</v>
      </c>
      <c r="N190" s="109" t="str">
        <f t="shared" si="25"/>
        <v/>
      </c>
      <c r="O190" s="110">
        <f>IF(AND(D190&lt;&gt;"",SUMIF($D$3:$D$517,D190,$F$3:$F$517)+SUMIF($D$3:$D$517,D190,$I$3:$I$517)+SUMIF($D$3:$D$517,D190,$J$3:$J$517)&gt;3005.06),IF(COUNTIF($D$3:D190,D190)&gt;1,INDEX([1]INGRESOS!$A$1:$O$523,MATCH(D190,$D$2:D189,0),COLUMN($O$2)),MAX($O$2:O189)+1),0)</f>
        <v>0</v>
      </c>
      <c r="P190" s="111" t="str">
        <f t="shared" si="26"/>
        <v/>
      </c>
      <c r="Q190" s="97"/>
      <c r="R190" s="28"/>
    </row>
    <row r="191" spans="1:18" x14ac:dyDescent="0.25">
      <c r="A191" s="30"/>
      <c r="B191" s="30" t="str">
        <f t="shared" si="21"/>
        <v/>
      </c>
      <c r="C191" s="31"/>
      <c r="D191" s="102" t="str">
        <f>IF(E191&lt;&gt;"",VLOOKUP(E191,[1]CLIENTES!$A$2:$B$1001,2,FALSE),"")</f>
        <v/>
      </c>
      <c r="E191" s="33"/>
      <c r="F191" s="34"/>
      <c r="G191" s="35">
        <v>21</v>
      </c>
      <c r="H191" s="36"/>
      <c r="I191" s="37">
        <f t="shared" si="22"/>
        <v>0</v>
      </c>
      <c r="J191" s="37">
        <f t="shared" si="23"/>
        <v>0</v>
      </c>
      <c r="K191" s="37"/>
      <c r="L191" s="37">
        <f t="shared" si="24"/>
        <v>0</v>
      </c>
      <c r="N191" s="109" t="str">
        <f t="shared" si="25"/>
        <v/>
      </c>
      <c r="O191" s="110">
        <f>IF(AND(D191&lt;&gt;"",SUMIF($D$3:$D$517,D191,$F$3:$F$517)+SUMIF($D$3:$D$517,D191,$I$3:$I$517)+SUMIF($D$3:$D$517,D191,$J$3:$J$517)&gt;3005.06),IF(COUNTIF($D$3:D191,D191)&gt;1,INDEX([1]INGRESOS!$A$1:$O$523,MATCH(D191,$D$2:D190,0),COLUMN($O$2)),MAX($O$2:O190)+1),0)</f>
        <v>0</v>
      </c>
      <c r="P191" s="111" t="str">
        <f t="shared" si="26"/>
        <v/>
      </c>
      <c r="Q191" s="97"/>
      <c r="R191" s="28"/>
    </row>
    <row r="192" spans="1:18" x14ac:dyDescent="0.25">
      <c r="A192" s="30"/>
      <c r="B192" s="30" t="str">
        <f t="shared" si="21"/>
        <v/>
      </c>
      <c r="C192" s="31"/>
      <c r="D192" s="102" t="str">
        <f>IF(E192&lt;&gt;"",VLOOKUP(E192,[1]CLIENTES!$A$2:$B$1001,2,FALSE),"")</f>
        <v/>
      </c>
      <c r="E192" s="33"/>
      <c r="F192" s="34"/>
      <c r="G192" s="35">
        <v>21</v>
      </c>
      <c r="H192" s="36"/>
      <c r="I192" s="37">
        <f t="shared" si="22"/>
        <v>0</v>
      </c>
      <c r="J192" s="37">
        <f t="shared" si="23"/>
        <v>0</v>
      </c>
      <c r="K192" s="37"/>
      <c r="L192" s="37">
        <f t="shared" si="24"/>
        <v>0</v>
      </c>
      <c r="N192" s="109" t="str">
        <f t="shared" si="25"/>
        <v/>
      </c>
      <c r="O192" s="110">
        <f>IF(AND(D192&lt;&gt;"",SUMIF($D$3:$D$517,D192,$F$3:$F$517)+SUMIF($D$3:$D$517,D192,$I$3:$I$517)+SUMIF($D$3:$D$517,D192,$J$3:$J$517)&gt;3005.06),IF(COUNTIF($D$3:D192,D192)&gt;1,INDEX([1]INGRESOS!$A$1:$O$523,MATCH(D192,$D$2:D191,0),COLUMN($O$2)),MAX($O$2:O191)+1),0)</f>
        <v>0</v>
      </c>
      <c r="P192" s="111" t="str">
        <f t="shared" si="26"/>
        <v/>
      </c>
      <c r="Q192" s="97"/>
      <c r="R192" s="28"/>
    </row>
    <row r="193" spans="1:18" x14ac:dyDescent="0.25">
      <c r="A193" s="30"/>
      <c r="B193" s="30" t="str">
        <f t="shared" si="21"/>
        <v/>
      </c>
      <c r="C193" s="31"/>
      <c r="D193" s="102" t="str">
        <f>IF(E193&lt;&gt;"",VLOOKUP(E193,[1]CLIENTES!$A$2:$B$1001,2,FALSE),"")</f>
        <v/>
      </c>
      <c r="E193" s="33"/>
      <c r="F193" s="34"/>
      <c r="G193" s="35">
        <v>21</v>
      </c>
      <c r="H193" s="36"/>
      <c r="I193" s="37">
        <f t="shared" si="22"/>
        <v>0</v>
      </c>
      <c r="J193" s="37">
        <f t="shared" si="23"/>
        <v>0</v>
      </c>
      <c r="K193" s="37"/>
      <c r="L193" s="37">
        <f t="shared" si="24"/>
        <v>0</v>
      </c>
      <c r="N193" s="109" t="str">
        <f t="shared" si="25"/>
        <v/>
      </c>
      <c r="O193" s="110">
        <f>IF(AND(D193&lt;&gt;"",SUMIF($D$3:$D$517,D193,$F$3:$F$517)+SUMIF($D$3:$D$517,D193,$I$3:$I$517)+SUMIF($D$3:$D$517,D193,$J$3:$J$517)&gt;3005.06),IF(COUNTIF($D$3:D193,D193)&gt;1,INDEX([1]INGRESOS!$A$1:$O$523,MATCH(D193,$D$2:D192,0),COLUMN($O$2)),MAX($O$2:O192)+1),0)</f>
        <v>0</v>
      </c>
      <c r="P193" s="111" t="str">
        <f t="shared" si="26"/>
        <v/>
      </c>
      <c r="Q193" s="97"/>
      <c r="R193" s="28"/>
    </row>
    <row r="194" spans="1:18" x14ac:dyDescent="0.25">
      <c r="A194" s="30"/>
      <c r="B194" s="30" t="str">
        <f t="shared" si="21"/>
        <v/>
      </c>
      <c r="C194" s="31"/>
      <c r="D194" s="102" t="str">
        <f>IF(E194&lt;&gt;"",VLOOKUP(E194,[1]CLIENTES!$A$2:$B$1001,2,FALSE),"")</f>
        <v/>
      </c>
      <c r="E194" s="33"/>
      <c r="F194" s="34"/>
      <c r="G194" s="35">
        <v>21</v>
      </c>
      <c r="H194" s="36"/>
      <c r="I194" s="37">
        <f t="shared" si="22"/>
        <v>0</v>
      </c>
      <c r="J194" s="37">
        <f t="shared" si="23"/>
        <v>0</v>
      </c>
      <c r="K194" s="37"/>
      <c r="L194" s="37">
        <f t="shared" si="24"/>
        <v>0</v>
      </c>
      <c r="N194" s="109" t="str">
        <f t="shared" si="25"/>
        <v/>
      </c>
      <c r="O194" s="110">
        <f>IF(AND(D194&lt;&gt;"",SUMIF($D$3:$D$517,D194,$F$3:$F$517)+SUMIF($D$3:$D$517,D194,$I$3:$I$517)+SUMIF($D$3:$D$517,D194,$J$3:$J$517)&gt;3005.06),IF(COUNTIF($D$3:D194,D194)&gt;1,INDEX([1]INGRESOS!$A$1:$O$523,MATCH(D194,$D$2:D193,0),COLUMN($O$2)),MAX($O$2:O193)+1),0)</f>
        <v>0</v>
      </c>
      <c r="P194" s="111" t="str">
        <f t="shared" si="26"/>
        <v/>
      </c>
      <c r="Q194" s="97"/>
      <c r="R194" s="28"/>
    </row>
    <row r="195" spans="1:18" x14ac:dyDescent="0.25">
      <c r="A195" s="30"/>
      <c r="B195" s="30" t="str">
        <f t="shared" si="21"/>
        <v/>
      </c>
      <c r="C195" s="31"/>
      <c r="D195" s="102" t="str">
        <f>IF(E195&lt;&gt;"",VLOOKUP(E195,[1]CLIENTES!$A$2:$B$1001,2,FALSE),"")</f>
        <v/>
      </c>
      <c r="E195" s="33"/>
      <c r="F195" s="34"/>
      <c r="G195" s="35">
        <v>21</v>
      </c>
      <c r="H195" s="36"/>
      <c r="I195" s="37">
        <f t="shared" si="22"/>
        <v>0</v>
      </c>
      <c r="J195" s="37">
        <f t="shared" si="23"/>
        <v>0</v>
      </c>
      <c r="K195" s="37"/>
      <c r="L195" s="37">
        <f t="shared" si="24"/>
        <v>0</v>
      </c>
      <c r="N195" s="109" t="str">
        <f t="shared" si="25"/>
        <v/>
      </c>
      <c r="O195" s="110">
        <f>IF(AND(D195&lt;&gt;"",SUMIF($D$3:$D$517,D195,$F$3:$F$517)+SUMIF($D$3:$D$517,D195,$I$3:$I$517)+SUMIF($D$3:$D$517,D195,$J$3:$J$517)&gt;3005.06),IF(COUNTIF($D$3:D195,D195)&gt;1,INDEX([1]INGRESOS!$A$1:$O$523,MATCH(D195,$D$2:D194,0),COLUMN($O$2)),MAX($O$2:O194)+1),0)</f>
        <v>0</v>
      </c>
      <c r="P195" s="111" t="str">
        <f t="shared" si="26"/>
        <v/>
      </c>
      <c r="Q195" s="97"/>
      <c r="R195" s="28"/>
    </row>
    <row r="196" spans="1:18" x14ac:dyDescent="0.25">
      <c r="A196" s="30"/>
      <c r="B196" s="30" t="str">
        <f t="shared" si="21"/>
        <v/>
      </c>
      <c r="C196" s="31"/>
      <c r="D196" s="102" t="str">
        <f>IF(E196&lt;&gt;"",VLOOKUP(E196,[1]CLIENTES!$A$2:$B$1001,2,FALSE),"")</f>
        <v/>
      </c>
      <c r="E196" s="33"/>
      <c r="F196" s="34"/>
      <c r="G196" s="35">
        <v>21</v>
      </c>
      <c r="H196" s="36"/>
      <c r="I196" s="37">
        <f t="shared" si="22"/>
        <v>0</v>
      </c>
      <c r="J196" s="37">
        <f t="shared" si="23"/>
        <v>0</v>
      </c>
      <c r="K196" s="37"/>
      <c r="L196" s="37">
        <f t="shared" si="24"/>
        <v>0</v>
      </c>
      <c r="N196" s="109" t="str">
        <f t="shared" si="25"/>
        <v/>
      </c>
      <c r="O196" s="110">
        <f>IF(AND(D196&lt;&gt;"",SUMIF($D$3:$D$517,D196,$F$3:$F$517)+SUMIF($D$3:$D$517,D196,$I$3:$I$517)+SUMIF($D$3:$D$517,D196,$J$3:$J$517)&gt;3005.06),IF(COUNTIF($D$3:D196,D196)&gt;1,INDEX([1]INGRESOS!$A$1:$O$523,MATCH(D196,$D$2:D195,0),COLUMN($O$2)),MAX($O$2:O195)+1),0)</f>
        <v>0</v>
      </c>
      <c r="P196" s="111" t="str">
        <f t="shared" si="26"/>
        <v/>
      </c>
      <c r="Q196" s="97"/>
      <c r="R196" s="28"/>
    </row>
    <row r="197" spans="1:18" x14ac:dyDescent="0.25">
      <c r="A197" s="30"/>
      <c r="B197" s="30" t="str">
        <f t="shared" si="21"/>
        <v/>
      </c>
      <c r="C197" s="31"/>
      <c r="D197" s="102" t="str">
        <f>IF(E197&lt;&gt;"",VLOOKUP(E197,[1]CLIENTES!$A$2:$B$1001,2,FALSE),"")</f>
        <v/>
      </c>
      <c r="E197" s="33"/>
      <c r="F197" s="34"/>
      <c r="G197" s="35">
        <v>21</v>
      </c>
      <c r="H197" s="36"/>
      <c r="I197" s="37">
        <f t="shared" si="22"/>
        <v>0</v>
      </c>
      <c r="J197" s="37">
        <f t="shared" si="23"/>
        <v>0</v>
      </c>
      <c r="K197" s="37"/>
      <c r="L197" s="37">
        <f t="shared" si="24"/>
        <v>0</v>
      </c>
      <c r="N197" s="109" t="str">
        <f t="shared" si="25"/>
        <v/>
      </c>
      <c r="O197" s="110">
        <f>IF(AND(D197&lt;&gt;"",SUMIF($D$3:$D$517,D197,$F$3:$F$517)+SUMIF($D$3:$D$517,D197,$I$3:$I$517)+SUMIF($D$3:$D$517,D197,$J$3:$J$517)&gt;3005.06),IF(COUNTIF($D$3:D197,D197)&gt;1,INDEX([1]INGRESOS!$A$1:$O$523,MATCH(D197,$D$2:D196,0),COLUMN($O$2)),MAX($O$2:O196)+1),0)</f>
        <v>0</v>
      </c>
      <c r="P197" s="111" t="str">
        <f t="shared" si="26"/>
        <v/>
      </c>
      <c r="Q197" s="97"/>
      <c r="R197" s="28"/>
    </row>
    <row r="198" spans="1:18" x14ac:dyDescent="0.25">
      <c r="A198" s="30"/>
      <c r="B198" s="30" t="str">
        <f t="shared" si="21"/>
        <v/>
      </c>
      <c r="C198" s="31"/>
      <c r="D198" s="102" t="str">
        <f>IF(E198&lt;&gt;"",VLOOKUP(E198,[1]CLIENTES!$A$2:$B$1001,2,FALSE),"")</f>
        <v/>
      </c>
      <c r="E198" s="33"/>
      <c r="F198" s="34"/>
      <c r="G198" s="35">
        <v>21</v>
      </c>
      <c r="H198" s="36"/>
      <c r="I198" s="37">
        <f t="shared" si="22"/>
        <v>0</v>
      </c>
      <c r="J198" s="37">
        <f t="shared" si="23"/>
        <v>0</v>
      </c>
      <c r="K198" s="37"/>
      <c r="L198" s="37">
        <f t="shared" si="24"/>
        <v>0</v>
      </c>
      <c r="N198" s="109" t="str">
        <f t="shared" si="25"/>
        <v/>
      </c>
      <c r="O198" s="110">
        <f>IF(AND(D198&lt;&gt;"",SUMIF($D$3:$D$517,D198,$F$3:$F$517)+SUMIF($D$3:$D$517,D198,$I$3:$I$517)+SUMIF($D$3:$D$517,D198,$J$3:$J$517)&gt;3005.06),IF(COUNTIF($D$3:D198,D198)&gt;1,INDEX([1]INGRESOS!$A$1:$O$523,MATCH(D198,$D$2:D197,0),COLUMN($O$2)),MAX($O$2:O197)+1),0)</f>
        <v>0</v>
      </c>
      <c r="P198" s="111" t="str">
        <f t="shared" si="26"/>
        <v/>
      </c>
      <c r="Q198" s="97"/>
      <c r="R198" s="28"/>
    </row>
    <row r="199" spans="1:18" x14ac:dyDescent="0.25">
      <c r="A199" s="30"/>
      <c r="B199" s="30" t="str">
        <f t="shared" ref="B199:B262" si="27">IF(A199&lt;&gt;"",A199,"")</f>
        <v/>
      </c>
      <c r="C199" s="31"/>
      <c r="D199" s="102" t="str">
        <f>IF(E199&lt;&gt;"",VLOOKUP(E199,[1]CLIENTES!$A$2:$B$1001,2,FALSE),"")</f>
        <v/>
      </c>
      <c r="E199" s="33"/>
      <c r="F199" s="34"/>
      <c r="G199" s="35">
        <v>21</v>
      </c>
      <c r="H199" s="36"/>
      <c r="I199" s="37">
        <f t="shared" si="22"/>
        <v>0</v>
      </c>
      <c r="J199" s="37">
        <f t="shared" si="23"/>
        <v>0</v>
      </c>
      <c r="K199" s="37"/>
      <c r="L199" s="37">
        <f t="shared" si="24"/>
        <v>0</v>
      </c>
      <c r="N199" s="109" t="str">
        <f t="shared" si="25"/>
        <v/>
      </c>
      <c r="O199" s="110">
        <f>IF(AND(D199&lt;&gt;"",SUMIF($D$3:$D$517,D199,$F$3:$F$517)+SUMIF($D$3:$D$517,D199,$I$3:$I$517)+SUMIF($D$3:$D$517,D199,$J$3:$J$517)&gt;3005.06),IF(COUNTIF($D$3:D199,D199)&gt;1,INDEX([1]INGRESOS!$A$1:$O$523,MATCH(D199,$D$2:D198,0),COLUMN($O$2)),MAX($O$2:O198)+1),0)</f>
        <v>0</v>
      </c>
      <c r="P199" s="111" t="str">
        <f t="shared" si="26"/>
        <v/>
      </c>
      <c r="Q199" s="97"/>
      <c r="R199" s="28"/>
    </row>
    <row r="200" spans="1:18" x14ac:dyDescent="0.25">
      <c r="A200" s="30"/>
      <c r="B200" s="30" t="str">
        <f t="shared" si="27"/>
        <v/>
      </c>
      <c r="C200" s="31"/>
      <c r="D200" s="102" t="str">
        <f>IF(E200&lt;&gt;"",VLOOKUP(E200,[1]CLIENTES!$A$2:$B$1001,2,FALSE),"")</f>
        <v/>
      </c>
      <c r="E200" s="33"/>
      <c r="F200" s="34"/>
      <c r="G200" s="35">
        <v>21</v>
      </c>
      <c r="H200" s="36"/>
      <c r="I200" s="37">
        <f t="shared" si="22"/>
        <v>0</v>
      </c>
      <c r="J200" s="37">
        <f t="shared" si="23"/>
        <v>0</v>
      </c>
      <c r="K200" s="37"/>
      <c r="L200" s="37">
        <f t="shared" si="24"/>
        <v>0</v>
      </c>
      <c r="N200" s="109" t="str">
        <f t="shared" si="25"/>
        <v/>
      </c>
      <c r="O200" s="110">
        <f>IF(AND(D200&lt;&gt;"",SUMIF($D$3:$D$517,D200,$F$3:$F$517)+SUMIF($D$3:$D$517,D200,$I$3:$I$517)+SUMIF($D$3:$D$517,D200,$J$3:$J$517)&gt;3005.06),IF(COUNTIF($D$3:D200,D200)&gt;1,INDEX([1]INGRESOS!$A$1:$O$523,MATCH(D200,$D$2:D199,0),COLUMN($O$2)),MAX($O$2:O199)+1),0)</f>
        <v>0</v>
      </c>
      <c r="P200" s="111" t="str">
        <f t="shared" si="26"/>
        <v/>
      </c>
      <c r="Q200" s="97"/>
      <c r="R200" s="28"/>
    </row>
    <row r="201" spans="1:18" x14ac:dyDescent="0.25">
      <c r="A201" s="30"/>
      <c r="B201" s="30" t="str">
        <f t="shared" si="27"/>
        <v/>
      </c>
      <c r="C201" s="31"/>
      <c r="D201" s="102" t="str">
        <f>IF(E201&lt;&gt;"",VLOOKUP(E201,[1]CLIENTES!$A$2:$B$1001,2,FALSE),"")</f>
        <v/>
      </c>
      <c r="E201" s="33"/>
      <c r="F201" s="34"/>
      <c r="G201" s="35">
        <v>21</v>
      </c>
      <c r="H201" s="36"/>
      <c r="I201" s="37">
        <f t="shared" si="22"/>
        <v>0</v>
      </c>
      <c r="J201" s="37">
        <f t="shared" si="23"/>
        <v>0</v>
      </c>
      <c r="K201" s="37"/>
      <c r="L201" s="37">
        <f t="shared" si="24"/>
        <v>0</v>
      </c>
      <c r="N201" s="109" t="str">
        <f t="shared" si="25"/>
        <v/>
      </c>
      <c r="O201" s="110">
        <f>IF(AND(D201&lt;&gt;"",SUMIF($D$3:$D$517,D201,$F$3:$F$517)+SUMIF($D$3:$D$517,D201,$I$3:$I$517)+SUMIF($D$3:$D$517,D201,$J$3:$J$517)&gt;3005.06),IF(COUNTIF($D$3:D201,D201)&gt;1,INDEX([1]INGRESOS!$A$1:$O$523,MATCH(D201,$D$2:D200,0),COLUMN($O$2)),MAX($O$2:O200)+1),0)</f>
        <v>0</v>
      </c>
      <c r="P201" s="111" t="str">
        <f t="shared" si="26"/>
        <v/>
      </c>
      <c r="Q201" s="97"/>
      <c r="R201" s="28"/>
    </row>
    <row r="202" spans="1:18" x14ac:dyDescent="0.25">
      <c r="A202" s="30"/>
      <c r="B202" s="30" t="str">
        <f t="shared" si="27"/>
        <v/>
      </c>
      <c r="C202" s="31"/>
      <c r="D202" s="102" t="str">
        <f>IF(E202&lt;&gt;"",VLOOKUP(E202,[1]CLIENTES!$A$2:$B$1001,2,FALSE),"")</f>
        <v/>
      </c>
      <c r="E202" s="33"/>
      <c r="F202" s="34"/>
      <c r="G202" s="35">
        <v>21</v>
      </c>
      <c r="H202" s="36"/>
      <c r="I202" s="37">
        <f t="shared" si="22"/>
        <v>0</v>
      </c>
      <c r="J202" s="37">
        <f t="shared" si="23"/>
        <v>0</v>
      </c>
      <c r="K202" s="37"/>
      <c r="L202" s="37">
        <f t="shared" si="24"/>
        <v>0</v>
      </c>
      <c r="N202" s="109" t="str">
        <f t="shared" si="25"/>
        <v/>
      </c>
      <c r="O202" s="110">
        <f>IF(AND(D202&lt;&gt;"",SUMIF($D$3:$D$517,D202,$F$3:$F$517)+SUMIF($D$3:$D$517,D202,$I$3:$I$517)+SUMIF($D$3:$D$517,D202,$J$3:$J$517)&gt;3005.06),IF(COUNTIF($D$3:D202,D202)&gt;1,INDEX([1]INGRESOS!$A$1:$O$523,MATCH(D202,$D$2:D201,0),COLUMN($O$2)),MAX($O$2:O201)+1),0)</f>
        <v>0</v>
      </c>
      <c r="P202" s="111" t="str">
        <f t="shared" si="26"/>
        <v/>
      </c>
      <c r="Q202" s="97"/>
      <c r="R202" s="28"/>
    </row>
    <row r="203" spans="1:18" x14ac:dyDescent="0.25">
      <c r="A203" s="30"/>
      <c r="B203" s="30" t="str">
        <f t="shared" si="27"/>
        <v/>
      </c>
      <c r="C203" s="31"/>
      <c r="D203" s="102" t="str">
        <f>IF(E203&lt;&gt;"",VLOOKUP(E203,[1]CLIENTES!$A$2:$B$1001,2,FALSE),"")</f>
        <v/>
      </c>
      <c r="E203" s="33"/>
      <c r="F203" s="34"/>
      <c r="G203" s="35">
        <v>21</v>
      </c>
      <c r="H203" s="36"/>
      <c r="I203" s="37">
        <f t="shared" si="22"/>
        <v>0</v>
      </c>
      <c r="J203" s="37">
        <f t="shared" si="23"/>
        <v>0</v>
      </c>
      <c r="K203" s="37"/>
      <c r="L203" s="37">
        <f t="shared" si="24"/>
        <v>0</v>
      </c>
      <c r="N203" s="109" t="str">
        <f t="shared" si="25"/>
        <v/>
      </c>
      <c r="O203" s="110">
        <f>IF(AND(D203&lt;&gt;"",SUMIF($D$3:$D$517,D203,$F$3:$F$517)+SUMIF($D$3:$D$517,D203,$I$3:$I$517)+SUMIF($D$3:$D$517,D203,$J$3:$J$517)&gt;3005.06),IF(COUNTIF($D$3:D203,D203)&gt;1,INDEX([1]INGRESOS!$A$1:$O$523,MATCH(D203,$D$2:D202,0),COLUMN($O$2)),MAX($O$2:O202)+1),0)</f>
        <v>0</v>
      </c>
      <c r="P203" s="111" t="str">
        <f t="shared" si="26"/>
        <v/>
      </c>
      <c r="Q203" s="97"/>
      <c r="R203" s="28"/>
    </row>
    <row r="204" spans="1:18" x14ac:dyDescent="0.25">
      <c r="A204" s="30"/>
      <c r="B204" s="30" t="str">
        <f t="shared" si="27"/>
        <v/>
      </c>
      <c r="C204" s="31"/>
      <c r="D204" s="102" t="str">
        <f>IF(E204&lt;&gt;"",VLOOKUP(E204,[1]CLIENTES!$A$2:$B$1001,2,FALSE),"")</f>
        <v/>
      </c>
      <c r="E204" s="33"/>
      <c r="F204" s="34"/>
      <c r="G204" s="35">
        <v>21</v>
      </c>
      <c r="H204" s="36"/>
      <c r="I204" s="37">
        <f t="shared" si="22"/>
        <v>0</v>
      </c>
      <c r="J204" s="37">
        <f t="shared" si="23"/>
        <v>0</v>
      </c>
      <c r="K204" s="37"/>
      <c r="L204" s="37">
        <f t="shared" si="24"/>
        <v>0</v>
      </c>
      <c r="N204" s="109" t="str">
        <f t="shared" si="25"/>
        <v/>
      </c>
      <c r="O204" s="110">
        <f>IF(AND(D204&lt;&gt;"",SUMIF($D$3:$D$517,D204,$F$3:$F$517)+SUMIF($D$3:$D$517,D204,$I$3:$I$517)+SUMIF($D$3:$D$517,D204,$J$3:$J$517)&gt;3005.06),IF(COUNTIF($D$3:D204,D204)&gt;1,INDEX([1]INGRESOS!$A$1:$O$523,MATCH(D204,$D$2:D203,0),COLUMN($O$2)),MAX($O$2:O203)+1),0)</f>
        <v>0</v>
      </c>
      <c r="P204" s="111" t="str">
        <f t="shared" si="26"/>
        <v/>
      </c>
      <c r="Q204" s="97"/>
      <c r="R204" s="28"/>
    </row>
    <row r="205" spans="1:18" x14ac:dyDescent="0.25">
      <c r="A205" s="30"/>
      <c r="B205" s="30" t="str">
        <f t="shared" si="27"/>
        <v/>
      </c>
      <c r="C205" s="31"/>
      <c r="D205" s="102" t="str">
        <f>IF(E205&lt;&gt;"",VLOOKUP(E205,[1]CLIENTES!$A$2:$B$1001,2,FALSE),"")</f>
        <v/>
      </c>
      <c r="E205" s="33"/>
      <c r="F205" s="34"/>
      <c r="G205" s="35">
        <v>21</v>
      </c>
      <c r="H205" s="36"/>
      <c r="I205" s="37">
        <f t="shared" si="22"/>
        <v>0</v>
      </c>
      <c r="J205" s="37">
        <f t="shared" si="23"/>
        <v>0</v>
      </c>
      <c r="K205" s="37"/>
      <c r="L205" s="37">
        <f t="shared" si="24"/>
        <v>0</v>
      </c>
      <c r="N205" s="109" t="str">
        <f t="shared" si="25"/>
        <v/>
      </c>
      <c r="O205" s="110">
        <f>IF(AND(D205&lt;&gt;"",SUMIF($D$3:$D$517,D205,$F$3:$F$517)+SUMIF($D$3:$D$517,D205,$I$3:$I$517)+SUMIF($D$3:$D$517,D205,$J$3:$J$517)&gt;3005.06),IF(COUNTIF($D$3:D205,D205)&gt;1,INDEX([1]INGRESOS!$A$1:$O$523,MATCH(D205,$D$2:D204,0),COLUMN($O$2)),MAX($O$2:O204)+1),0)</f>
        <v>0</v>
      </c>
      <c r="P205" s="111" t="str">
        <f t="shared" si="26"/>
        <v/>
      </c>
      <c r="Q205" s="97"/>
      <c r="R205" s="28"/>
    </row>
    <row r="206" spans="1:18" x14ac:dyDescent="0.25">
      <c r="A206" s="30"/>
      <c r="B206" s="30" t="str">
        <f t="shared" si="27"/>
        <v/>
      </c>
      <c r="C206" s="31"/>
      <c r="D206" s="102" t="str">
        <f>IF(E206&lt;&gt;"",VLOOKUP(E206,[1]CLIENTES!$A$2:$B$1001,2,FALSE),"")</f>
        <v/>
      </c>
      <c r="E206" s="33"/>
      <c r="F206" s="34"/>
      <c r="G206" s="35">
        <v>21</v>
      </c>
      <c r="H206" s="36"/>
      <c r="I206" s="37">
        <f t="shared" si="22"/>
        <v>0</v>
      </c>
      <c r="J206" s="37">
        <f t="shared" si="23"/>
        <v>0</v>
      </c>
      <c r="K206" s="37"/>
      <c r="L206" s="37">
        <f t="shared" si="24"/>
        <v>0</v>
      </c>
      <c r="N206" s="109" t="str">
        <f t="shared" si="25"/>
        <v/>
      </c>
      <c r="O206" s="110">
        <f>IF(AND(D206&lt;&gt;"",SUMIF($D$3:$D$517,D206,$F$3:$F$517)+SUMIF($D$3:$D$517,D206,$I$3:$I$517)+SUMIF($D$3:$D$517,D206,$J$3:$J$517)&gt;3005.06),IF(COUNTIF($D$3:D206,D206)&gt;1,INDEX([1]INGRESOS!$A$1:$O$523,MATCH(D206,$D$2:D205,0),COLUMN($O$2)),MAX($O$2:O205)+1),0)</f>
        <v>0</v>
      </c>
      <c r="P206" s="111" t="str">
        <f t="shared" si="26"/>
        <v/>
      </c>
      <c r="Q206" s="97"/>
      <c r="R206" s="28"/>
    </row>
    <row r="207" spans="1:18" x14ac:dyDescent="0.25">
      <c r="A207" s="30"/>
      <c r="B207" s="30" t="str">
        <f t="shared" si="27"/>
        <v/>
      </c>
      <c r="C207" s="31"/>
      <c r="D207" s="102" t="str">
        <f>IF(E207&lt;&gt;"",VLOOKUP(E207,[1]CLIENTES!$A$2:$B$1001,2,FALSE),"")</f>
        <v/>
      </c>
      <c r="E207" s="33"/>
      <c r="F207" s="34"/>
      <c r="G207" s="35">
        <v>21</v>
      </c>
      <c r="H207" s="36"/>
      <c r="I207" s="37">
        <f t="shared" si="22"/>
        <v>0</v>
      </c>
      <c r="J207" s="37">
        <f t="shared" si="23"/>
        <v>0</v>
      </c>
      <c r="K207" s="37"/>
      <c r="L207" s="37">
        <f t="shared" si="24"/>
        <v>0</v>
      </c>
      <c r="N207" s="109" t="str">
        <f t="shared" si="25"/>
        <v/>
      </c>
      <c r="O207" s="110">
        <f>IF(AND(D207&lt;&gt;"",SUMIF($D$3:$D$517,D207,$F$3:$F$517)+SUMIF($D$3:$D$517,D207,$I$3:$I$517)+SUMIF($D$3:$D$517,D207,$J$3:$J$517)&gt;3005.06),IF(COUNTIF($D$3:D207,D207)&gt;1,INDEX([1]INGRESOS!$A$1:$O$523,MATCH(D207,$D$2:D206,0),COLUMN($O$2)),MAX($O$2:O206)+1),0)</f>
        <v>0</v>
      </c>
      <c r="P207" s="111" t="str">
        <f t="shared" si="26"/>
        <v/>
      </c>
      <c r="Q207" s="97"/>
      <c r="R207" s="28"/>
    </row>
    <row r="208" spans="1:18" x14ac:dyDescent="0.25">
      <c r="A208" s="30"/>
      <c r="B208" s="30" t="str">
        <f t="shared" si="27"/>
        <v/>
      </c>
      <c r="C208" s="31"/>
      <c r="D208" s="102" t="str">
        <f>IF(E208&lt;&gt;"",VLOOKUP(E208,[1]CLIENTES!$A$2:$B$1001,2,FALSE),"")</f>
        <v/>
      </c>
      <c r="E208" s="33"/>
      <c r="F208" s="34"/>
      <c r="G208" s="35">
        <v>21</v>
      </c>
      <c r="H208" s="36"/>
      <c r="I208" s="37">
        <f t="shared" si="22"/>
        <v>0</v>
      </c>
      <c r="J208" s="37">
        <f t="shared" si="23"/>
        <v>0</v>
      </c>
      <c r="K208" s="37"/>
      <c r="L208" s="37">
        <f t="shared" si="24"/>
        <v>0</v>
      </c>
      <c r="N208" s="109" t="str">
        <f t="shared" si="25"/>
        <v/>
      </c>
      <c r="O208" s="110">
        <f>IF(AND(D208&lt;&gt;"",SUMIF($D$3:$D$517,D208,$F$3:$F$517)+SUMIF($D$3:$D$517,D208,$I$3:$I$517)+SUMIF($D$3:$D$517,D208,$J$3:$J$517)&gt;3005.06),IF(COUNTIF($D$3:D208,D208)&gt;1,INDEX([1]INGRESOS!$A$1:$O$523,MATCH(D208,$D$2:D207,0),COLUMN($O$2)),MAX($O$2:O207)+1),0)</f>
        <v>0</v>
      </c>
      <c r="P208" s="111" t="str">
        <f t="shared" si="26"/>
        <v/>
      </c>
      <c r="Q208" s="97"/>
      <c r="R208" s="28"/>
    </row>
    <row r="209" spans="1:18" x14ac:dyDescent="0.25">
      <c r="A209" s="30"/>
      <c r="B209" s="30" t="str">
        <f t="shared" si="27"/>
        <v/>
      </c>
      <c r="C209" s="31"/>
      <c r="D209" s="102" t="str">
        <f>IF(E209&lt;&gt;"",VLOOKUP(E209,[1]CLIENTES!$A$2:$B$1001,2,FALSE),"")</f>
        <v/>
      </c>
      <c r="E209" s="33"/>
      <c r="F209" s="34"/>
      <c r="G209" s="35">
        <v>21</v>
      </c>
      <c r="H209" s="36"/>
      <c r="I209" s="37">
        <f t="shared" si="22"/>
        <v>0</v>
      </c>
      <c r="J209" s="37">
        <f t="shared" si="23"/>
        <v>0</v>
      </c>
      <c r="K209" s="37"/>
      <c r="L209" s="37">
        <f t="shared" si="24"/>
        <v>0</v>
      </c>
      <c r="N209" s="109" t="str">
        <f t="shared" si="25"/>
        <v/>
      </c>
      <c r="O209" s="110">
        <f>IF(AND(D209&lt;&gt;"",SUMIF($D$3:$D$517,D209,$F$3:$F$517)+SUMIF($D$3:$D$517,D209,$I$3:$I$517)+SUMIF($D$3:$D$517,D209,$J$3:$J$517)&gt;3005.06),IF(COUNTIF($D$3:D209,D209)&gt;1,INDEX([1]INGRESOS!$A$1:$O$523,MATCH(D209,$D$2:D208,0),COLUMN($O$2)),MAX($O$2:O208)+1),0)</f>
        <v>0</v>
      </c>
      <c r="P209" s="111" t="str">
        <f t="shared" si="26"/>
        <v/>
      </c>
      <c r="Q209" s="97"/>
      <c r="R209" s="28"/>
    </row>
    <row r="210" spans="1:18" x14ac:dyDescent="0.25">
      <c r="A210" s="30"/>
      <c r="B210" s="30" t="str">
        <f t="shared" si="27"/>
        <v/>
      </c>
      <c r="C210" s="31"/>
      <c r="D210" s="102" t="str">
        <f>IF(E210&lt;&gt;"",VLOOKUP(E210,[1]CLIENTES!$A$2:$B$1001,2,FALSE),"")</f>
        <v/>
      </c>
      <c r="E210" s="33"/>
      <c r="F210" s="34"/>
      <c r="G210" s="35">
        <v>21</v>
      </c>
      <c r="H210" s="36"/>
      <c r="I210" s="37">
        <f t="shared" si="22"/>
        <v>0</v>
      </c>
      <c r="J210" s="37">
        <f t="shared" si="23"/>
        <v>0</v>
      </c>
      <c r="K210" s="37"/>
      <c r="L210" s="37">
        <f t="shared" si="24"/>
        <v>0</v>
      </c>
      <c r="N210" s="109" t="str">
        <f t="shared" si="25"/>
        <v/>
      </c>
      <c r="O210" s="110">
        <f>IF(AND(D210&lt;&gt;"",SUMIF($D$3:$D$517,D210,$F$3:$F$517)+SUMIF($D$3:$D$517,D210,$I$3:$I$517)+SUMIF($D$3:$D$517,D210,$J$3:$J$517)&gt;3005.06),IF(COUNTIF($D$3:D210,D210)&gt;1,INDEX([1]INGRESOS!$A$1:$O$523,MATCH(D210,$D$2:D209,0),COLUMN($O$2)),MAX($O$2:O209)+1),0)</f>
        <v>0</v>
      </c>
      <c r="P210" s="111" t="str">
        <f t="shared" si="26"/>
        <v/>
      </c>
      <c r="Q210" s="97"/>
      <c r="R210" s="28"/>
    </row>
    <row r="211" spans="1:18" x14ac:dyDescent="0.25">
      <c r="A211" s="30"/>
      <c r="B211" s="30" t="str">
        <f t="shared" si="27"/>
        <v/>
      </c>
      <c r="C211" s="31"/>
      <c r="D211" s="102" t="str">
        <f>IF(E211&lt;&gt;"",VLOOKUP(E211,[1]CLIENTES!$A$2:$B$1001,2,FALSE),"")</f>
        <v/>
      </c>
      <c r="E211" s="33"/>
      <c r="F211" s="34"/>
      <c r="G211" s="35">
        <v>21</v>
      </c>
      <c r="H211" s="36"/>
      <c r="I211" s="37">
        <f t="shared" si="22"/>
        <v>0</v>
      </c>
      <c r="J211" s="37">
        <f t="shared" si="23"/>
        <v>0</v>
      </c>
      <c r="K211" s="37"/>
      <c r="L211" s="37">
        <f t="shared" si="24"/>
        <v>0</v>
      </c>
      <c r="N211" s="109" t="str">
        <f t="shared" si="25"/>
        <v/>
      </c>
      <c r="O211" s="110">
        <f>IF(AND(D211&lt;&gt;"",SUMIF($D$3:$D$517,D211,$F$3:$F$517)+SUMIF($D$3:$D$517,D211,$I$3:$I$517)+SUMIF($D$3:$D$517,D211,$J$3:$J$517)&gt;3005.06),IF(COUNTIF($D$3:D211,D211)&gt;1,INDEX([1]INGRESOS!$A$1:$O$523,MATCH(D211,$D$2:D210,0),COLUMN($O$2)),MAX($O$2:O210)+1),0)</f>
        <v>0</v>
      </c>
      <c r="P211" s="111" t="str">
        <f t="shared" si="26"/>
        <v/>
      </c>
      <c r="Q211" s="97"/>
      <c r="R211" s="28"/>
    </row>
    <row r="212" spans="1:18" x14ac:dyDescent="0.25">
      <c r="A212" s="30"/>
      <c r="B212" s="30" t="str">
        <f t="shared" si="27"/>
        <v/>
      </c>
      <c r="C212" s="31"/>
      <c r="D212" s="102" t="str">
        <f>IF(E212&lt;&gt;"",VLOOKUP(E212,[1]CLIENTES!$A$2:$B$1001,2,FALSE),"")</f>
        <v/>
      </c>
      <c r="E212" s="33"/>
      <c r="F212" s="34"/>
      <c r="G212" s="35">
        <v>21</v>
      </c>
      <c r="H212" s="36"/>
      <c r="I212" s="37">
        <f t="shared" si="22"/>
        <v>0</v>
      </c>
      <c r="J212" s="37">
        <f t="shared" si="23"/>
        <v>0</v>
      </c>
      <c r="K212" s="37"/>
      <c r="L212" s="37">
        <f t="shared" si="24"/>
        <v>0</v>
      </c>
      <c r="N212" s="109" t="str">
        <f t="shared" si="25"/>
        <v/>
      </c>
      <c r="O212" s="110">
        <f>IF(AND(D212&lt;&gt;"",SUMIF($D$3:$D$517,D212,$F$3:$F$517)+SUMIF($D$3:$D$517,D212,$I$3:$I$517)+SUMIF($D$3:$D$517,D212,$J$3:$J$517)&gt;3005.06),IF(COUNTIF($D$3:D212,D212)&gt;1,INDEX([1]INGRESOS!$A$1:$O$523,MATCH(D212,$D$2:D211,0),COLUMN($O$2)),MAX($O$2:O211)+1),0)</f>
        <v>0</v>
      </c>
      <c r="P212" s="111" t="str">
        <f t="shared" si="26"/>
        <v/>
      </c>
      <c r="Q212" s="97"/>
      <c r="R212" s="28"/>
    </row>
    <row r="213" spans="1:18" x14ac:dyDescent="0.25">
      <c r="A213" s="30"/>
      <c r="B213" s="30" t="str">
        <f t="shared" si="27"/>
        <v/>
      </c>
      <c r="C213" s="31"/>
      <c r="D213" s="102" t="str">
        <f>IF(E213&lt;&gt;"",VLOOKUP(E213,[1]CLIENTES!$A$2:$B$1001,2,FALSE),"")</f>
        <v/>
      </c>
      <c r="E213" s="33"/>
      <c r="F213" s="34"/>
      <c r="G213" s="35">
        <v>21</v>
      </c>
      <c r="H213" s="36"/>
      <c r="I213" s="37">
        <f t="shared" si="22"/>
        <v>0</v>
      </c>
      <c r="J213" s="37">
        <f t="shared" si="23"/>
        <v>0</v>
      </c>
      <c r="K213" s="37"/>
      <c r="L213" s="37">
        <f t="shared" si="24"/>
        <v>0</v>
      </c>
      <c r="N213" s="109" t="str">
        <f t="shared" si="25"/>
        <v/>
      </c>
      <c r="O213" s="110">
        <f>IF(AND(D213&lt;&gt;"",SUMIF($D$3:$D$517,D213,$F$3:$F$517)+SUMIF($D$3:$D$517,D213,$I$3:$I$517)+SUMIF($D$3:$D$517,D213,$J$3:$J$517)&gt;3005.06),IF(COUNTIF($D$3:D213,D213)&gt;1,INDEX([1]INGRESOS!$A$1:$O$523,MATCH(D213,$D$2:D212,0),COLUMN($O$2)),MAX($O$2:O212)+1),0)</f>
        <v>0</v>
      </c>
      <c r="P213" s="111" t="str">
        <f t="shared" si="26"/>
        <v/>
      </c>
      <c r="Q213" s="97"/>
      <c r="R213" s="28"/>
    </row>
    <row r="214" spans="1:18" x14ac:dyDescent="0.25">
      <c r="A214" s="30"/>
      <c r="B214" s="30" t="str">
        <f t="shared" si="27"/>
        <v/>
      </c>
      <c r="C214" s="31"/>
      <c r="D214" s="102" t="str">
        <f>IF(E214&lt;&gt;"",VLOOKUP(E214,[1]CLIENTES!$A$2:$B$1001,2,FALSE),"")</f>
        <v/>
      </c>
      <c r="E214" s="33"/>
      <c r="F214" s="34"/>
      <c r="G214" s="35">
        <v>21</v>
      </c>
      <c r="H214" s="36"/>
      <c r="I214" s="37">
        <f t="shared" si="22"/>
        <v>0</v>
      </c>
      <c r="J214" s="37">
        <f t="shared" si="23"/>
        <v>0</v>
      </c>
      <c r="K214" s="37"/>
      <c r="L214" s="37">
        <f t="shared" si="24"/>
        <v>0</v>
      </c>
      <c r="N214" s="109" t="str">
        <f t="shared" si="25"/>
        <v/>
      </c>
      <c r="O214" s="110">
        <f>IF(AND(D214&lt;&gt;"",SUMIF($D$3:$D$517,D214,$F$3:$F$517)+SUMIF($D$3:$D$517,D214,$I$3:$I$517)+SUMIF($D$3:$D$517,D214,$J$3:$J$517)&gt;3005.06),IF(COUNTIF($D$3:D214,D214)&gt;1,INDEX([1]INGRESOS!$A$1:$O$523,MATCH(D214,$D$2:D213,0),COLUMN($O$2)),MAX($O$2:O213)+1),0)</f>
        <v>0</v>
      </c>
      <c r="P214" s="111" t="str">
        <f t="shared" si="26"/>
        <v/>
      </c>
      <c r="Q214" s="97"/>
      <c r="R214" s="28"/>
    </row>
    <row r="215" spans="1:18" x14ac:dyDescent="0.25">
      <c r="A215" s="30"/>
      <c r="B215" s="30" t="str">
        <f t="shared" si="27"/>
        <v/>
      </c>
      <c r="C215" s="31"/>
      <c r="D215" s="102" t="str">
        <f>IF(E215&lt;&gt;"",VLOOKUP(E215,[1]CLIENTES!$A$2:$B$1001,2,FALSE),"")</f>
        <v/>
      </c>
      <c r="E215" s="33"/>
      <c r="F215" s="34"/>
      <c r="G215" s="35">
        <v>21</v>
      </c>
      <c r="H215" s="36"/>
      <c r="I215" s="37">
        <f t="shared" si="22"/>
        <v>0</v>
      </c>
      <c r="J215" s="37">
        <f t="shared" si="23"/>
        <v>0</v>
      </c>
      <c r="K215" s="37"/>
      <c r="L215" s="37">
        <f t="shared" si="24"/>
        <v>0</v>
      </c>
      <c r="N215" s="109" t="str">
        <f t="shared" si="25"/>
        <v/>
      </c>
      <c r="O215" s="110">
        <f>IF(AND(D215&lt;&gt;"",SUMIF($D$3:$D$517,D215,$F$3:$F$517)+SUMIF($D$3:$D$517,D215,$I$3:$I$517)+SUMIF($D$3:$D$517,D215,$J$3:$J$517)&gt;3005.06),IF(COUNTIF($D$3:D215,D215)&gt;1,INDEX([1]INGRESOS!$A$1:$O$523,MATCH(D215,$D$2:D214,0),COLUMN($O$2)),MAX($O$2:O214)+1),0)</f>
        <v>0</v>
      </c>
      <c r="P215" s="111" t="str">
        <f t="shared" si="26"/>
        <v/>
      </c>
      <c r="Q215" s="97"/>
      <c r="R215" s="28"/>
    </row>
    <row r="216" spans="1:18" x14ac:dyDescent="0.25">
      <c r="A216" s="30"/>
      <c r="B216" s="30" t="str">
        <f t="shared" si="27"/>
        <v/>
      </c>
      <c r="C216" s="31"/>
      <c r="D216" s="102" t="str">
        <f>IF(E216&lt;&gt;"",VLOOKUP(E216,[1]CLIENTES!$A$2:$B$1001,2,FALSE),"")</f>
        <v/>
      </c>
      <c r="E216" s="33"/>
      <c r="F216" s="34"/>
      <c r="G216" s="35">
        <v>21</v>
      </c>
      <c r="H216" s="36"/>
      <c r="I216" s="37">
        <f t="shared" si="22"/>
        <v>0</v>
      </c>
      <c r="J216" s="37">
        <f t="shared" si="23"/>
        <v>0</v>
      </c>
      <c r="K216" s="37"/>
      <c r="L216" s="37">
        <f t="shared" si="24"/>
        <v>0</v>
      </c>
      <c r="N216" s="109" t="str">
        <f t="shared" si="25"/>
        <v/>
      </c>
      <c r="O216" s="110">
        <f>IF(AND(D216&lt;&gt;"",SUMIF($D$3:$D$517,D216,$F$3:$F$517)+SUMIF($D$3:$D$517,D216,$I$3:$I$517)+SUMIF($D$3:$D$517,D216,$J$3:$J$517)&gt;3005.06),IF(COUNTIF($D$3:D216,D216)&gt;1,INDEX([1]INGRESOS!$A$1:$O$523,MATCH(D216,$D$2:D215,0),COLUMN($O$2)),MAX($O$2:O215)+1),0)</f>
        <v>0</v>
      </c>
      <c r="P216" s="111" t="str">
        <f t="shared" si="26"/>
        <v/>
      </c>
      <c r="Q216" s="97"/>
      <c r="R216" s="28"/>
    </row>
    <row r="217" spans="1:18" x14ac:dyDescent="0.25">
      <c r="A217" s="30"/>
      <c r="B217" s="30" t="str">
        <f t="shared" si="27"/>
        <v/>
      </c>
      <c r="C217" s="31"/>
      <c r="D217" s="102" t="str">
        <f>IF(E217&lt;&gt;"",VLOOKUP(E217,[1]CLIENTES!$A$2:$B$1001,2,FALSE),"")</f>
        <v/>
      </c>
      <c r="E217" s="33"/>
      <c r="F217" s="34"/>
      <c r="G217" s="35">
        <v>21</v>
      </c>
      <c r="H217" s="36"/>
      <c r="I217" s="37">
        <f t="shared" si="22"/>
        <v>0</v>
      </c>
      <c r="J217" s="37">
        <f t="shared" si="23"/>
        <v>0</v>
      </c>
      <c r="K217" s="37"/>
      <c r="L217" s="37">
        <f t="shared" si="24"/>
        <v>0</v>
      </c>
      <c r="N217" s="109" t="str">
        <f t="shared" si="25"/>
        <v/>
      </c>
      <c r="O217" s="110">
        <f>IF(AND(D217&lt;&gt;"",SUMIF($D$3:$D$517,D217,$F$3:$F$517)+SUMIF($D$3:$D$517,D217,$I$3:$I$517)+SUMIF($D$3:$D$517,D217,$J$3:$J$517)&gt;3005.06),IF(COUNTIF($D$3:D217,D217)&gt;1,INDEX([1]INGRESOS!$A$1:$O$523,MATCH(D217,$D$2:D216,0),COLUMN($O$2)),MAX($O$2:O216)+1),0)</f>
        <v>0</v>
      </c>
      <c r="P217" s="111" t="str">
        <f t="shared" si="26"/>
        <v/>
      </c>
      <c r="Q217" s="97"/>
      <c r="R217" s="28"/>
    </row>
    <row r="218" spans="1:18" x14ac:dyDescent="0.25">
      <c r="A218" s="30"/>
      <c r="B218" s="30" t="str">
        <f t="shared" si="27"/>
        <v/>
      </c>
      <c r="C218" s="31"/>
      <c r="D218" s="102" t="str">
        <f>IF(E218&lt;&gt;"",VLOOKUP(E218,[1]CLIENTES!$A$2:$B$1001,2,FALSE),"")</f>
        <v/>
      </c>
      <c r="E218" s="33"/>
      <c r="F218" s="34"/>
      <c r="G218" s="35">
        <v>21</v>
      </c>
      <c r="H218" s="36"/>
      <c r="I218" s="37">
        <f t="shared" si="22"/>
        <v>0</v>
      </c>
      <c r="J218" s="37">
        <f t="shared" si="23"/>
        <v>0</v>
      </c>
      <c r="K218" s="37"/>
      <c r="L218" s="37">
        <f t="shared" si="24"/>
        <v>0</v>
      </c>
      <c r="N218" s="109" t="str">
        <f t="shared" si="25"/>
        <v/>
      </c>
      <c r="O218" s="110">
        <f>IF(AND(D218&lt;&gt;"",SUMIF($D$3:$D$517,D218,$F$3:$F$517)+SUMIF($D$3:$D$517,D218,$I$3:$I$517)+SUMIF($D$3:$D$517,D218,$J$3:$J$517)&gt;3005.06),IF(COUNTIF($D$3:D218,D218)&gt;1,INDEX([1]INGRESOS!$A$1:$O$523,MATCH(D218,$D$2:D217,0),COLUMN($O$2)),MAX($O$2:O217)+1),0)</f>
        <v>0</v>
      </c>
      <c r="P218" s="111" t="str">
        <f t="shared" si="26"/>
        <v/>
      </c>
      <c r="Q218" s="97"/>
      <c r="R218" s="28"/>
    </row>
    <row r="219" spans="1:18" x14ac:dyDescent="0.25">
      <c r="A219" s="30"/>
      <c r="B219" s="30" t="str">
        <f t="shared" si="27"/>
        <v/>
      </c>
      <c r="C219" s="31"/>
      <c r="D219" s="102" t="str">
        <f>IF(E219&lt;&gt;"",VLOOKUP(E219,[1]CLIENTES!$A$2:$B$1001,2,FALSE),"")</f>
        <v/>
      </c>
      <c r="E219" s="33"/>
      <c r="F219" s="34"/>
      <c r="G219" s="35">
        <v>21</v>
      </c>
      <c r="H219" s="36"/>
      <c r="I219" s="37">
        <f t="shared" si="22"/>
        <v>0</v>
      </c>
      <c r="J219" s="37">
        <f t="shared" si="23"/>
        <v>0</v>
      </c>
      <c r="K219" s="37"/>
      <c r="L219" s="37">
        <f t="shared" si="24"/>
        <v>0</v>
      </c>
      <c r="N219" s="109" t="str">
        <f t="shared" si="25"/>
        <v/>
      </c>
      <c r="O219" s="110">
        <f>IF(AND(D219&lt;&gt;"",SUMIF($D$3:$D$517,D219,$F$3:$F$517)+SUMIF($D$3:$D$517,D219,$I$3:$I$517)+SUMIF($D$3:$D$517,D219,$J$3:$J$517)&gt;3005.06),IF(COUNTIF($D$3:D219,D219)&gt;1,INDEX([1]INGRESOS!$A$1:$O$523,MATCH(D219,$D$2:D218,0),COLUMN($O$2)),MAX($O$2:O218)+1),0)</f>
        <v>0</v>
      </c>
      <c r="P219" s="111" t="str">
        <f t="shared" si="26"/>
        <v/>
      </c>
      <c r="Q219" s="97"/>
      <c r="R219" s="28"/>
    </row>
    <row r="220" spans="1:18" x14ac:dyDescent="0.25">
      <c r="A220" s="30"/>
      <c r="B220" s="30" t="str">
        <f t="shared" si="27"/>
        <v/>
      </c>
      <c r="C220" s="31"/>
      <c r="D220" s="102" t="str">
        <f>IF(E220&lt;&gt;"",VLOOKUP(E220,[1]CLIENTES!$A$2:$B$1001,2,FALSE),"")</f>
        <v/>
      </c>
      <c r="E220" s="33"/>
      <c r="F220" s="34"/>
      <c r="G220" s="35">
        <v>21</v>
      </c>
      <c r="H220" s="36"/>
      <c r="I220" s="37">
        <f t="shared" si="22"/>
        <v>0</v>
      </c>
      <c r="J220" s="37">
        <f t="shared" si="23"/>
        <v>0</v>
      </c>
      <c r="K220" s="37"/>
      <c r="L220" s="37">
        <f t="shared" si="24"/>
        <v>0</v>
      </c>
      <c r="N220" s="109" t="str">
        <f t="shared" si="25"/>
        <v/>
      </c>
      <c r="O220" s="110">
        <f>IF(AND(D220&lt;&gt;"",SUMIF($D$3:$D$517,D220,$F$3:$F$517)+SUMIF($D$3:$D$517,D220,$I$3:$I$517)+SUMIF($D$3:$D$517,D220,$J$3:$J$517)&gt;3005.06),IF(COUNTIF($D$3:D220,D220)&gt;1,INDEX([1]INGRESOS!$A$1:$O$523,MATCH(D220,$D$2:D219,0),COLUMN($O$2)),MAX($O$2:O219)+1),0)</f>
        <v>0</v>
      </c>
      <c r="P220" s="111" t="str">
        <f t="shared" si="26"/>
        <v/>
      </c>
      <c r="Q220" s="97"/>
      <c r="R220" s="28"/>
    </row>
    <row r="221" spans="1:18" x14ac:dyDescent="0.25">
      <c r="A221" s="30"/>
      <c r="B221" s="30" t="str">
        <f t="shared" si="27"/>
        <v/>
      </c>
      <c r="C221" s="31"/>
      <c r="D221" s="102" t="str">
        <f>IF(E221&lt;&gt;"",VLOOKUP(E221,[1]CLIENTES!$A$2:$B$1001,2,FALSE),"")</f>
        <v/>
      </c>
      <c r="E221" s="33"/>
      <c r="F221" s="34"/>
      <c r="G221" s="35">
        <v>21</v>
      </c>
      <c r="H221" s="36"/>
      <c r="I221" s="37">
        <f t="shared" si="22"/>
        <v>0</v>
      </c>
      <c r="J221" s="37">
        <f t="shared" si="23"/>
        <v>0</v>
      </c>
      <c r="K221" s="37"/>
      <c r="L221" s="37">
        <f t="shared" si="24"/>
        <v>0</v>
      </c>
      <c r="N221" s="109" t="str">
        <f t="shared" si="25"/>
        <v/>
      </c>
      <c r="O221" s="110">
        <f>IF(AND(D221&lt;&gt;"",SUMIF($D$3:$D$517,D221,$F$3:$F$517)+SUMIF($D$3:$D$517,D221,$I$3:$I$517)+SUMIF($D$3:$D$517,D221,$J$3:$J$517)&gt;3005.06),IF(COUNTIF($D$3:D221,D221)&gt;1,INDEX([1]INGRESOS!$A$1:$O$523,MATCH(D221,$D$2:D220,0),COLUMN($O$2)),MAX($O$2:O220)+1),0)</f>
        <v>0</v>
      </c>
      <c r="P221" s="111" t="str">
        <f t="shared" si="26"/>
        <v/>
      </c>
      <c r="Q221" s="97"/>
      <c r="R221" s="28"/>
    </row>
    <row r="222" spans="1:18" x14ac:dyDescent="0.25">
      <c r="A222" s="30"/>
      <c r="B222" s="30" t="str">
        <f t="shared" si="27"/>
        <v/>
      </c>
      <c r="C222" s="31"/>
      <c r="D222" s="102" t="str">
        <f>IF(E222&lt;&gt;"",VLOOKUP(E222,[1]CLIENTES!$A$2:$B$1001,2,FALSE),"")</f>
        <v/>
      </c>
      <c r="E222" s="33"/>
      <c r="F222" s="34"/>
      <c r="G222" s="35">
        <v>21</v>
      </c>
      <c r="H222" s="36"/>
      <c r="I222" s="37">
        <f t="shared" si="22"/>
        <v>0</v>
      </c>
      <c r="J222" s="37">
        <f t="shared" si="23"/>
        <v>0</v>
      </c>
      <c r="K222" s="37"/>
      <c r="L222" s="37">
        <f t="shared" si="24"/>
        <v>0</v>
      </c>
      <c r="N222" s="109" t="str">
        <f t="shared" si="25"/>
        <v/>
      </c>
      <c r="O222" s="110">
        <f>IF(AND(D222&lt;&gt;"",SUMIF($D$3:$D$517,D222,$F$3:$F$517)+SUMIF($D$3:$D$517,D222,$I$3:$I$517)+SUMIF($D$3:$D$517,D222,$J$3:$J$517)&gt;3005.06),IF(COUNTIF($D$3:D222,D222)&gt;1,INDEX([1]INGRESOS!$A$1:$O$523,MATCH(D222,$D$2:D221,0),COLUMN($O$2)),MAX($O$2:O221)+1),0)</f>
        <v>0</v>
      </c>
      <c r="P222" s="111" t="str">
        <f t="shared" si="26"/>
        <v/>
      </c>
      <c r="Q222" s="97"/>
      <c r="R222" s="28"/>
    </row>
    <row r="223" spans="1:18" x14ac:dyDescent="0.25">
      <c r="A223" s="30"/>
      <c r="B223" s="30" t="str">
        <f t="shared" si="27"/>
        <v/>
      </c>
      <c r="C223" s="31"/>
      <c r="D223" s="102" t="str">
        <f>IF(E223&lt;&gt;"",VLOOKUP(E223,[1]CLIENTES!$A$2:$B$1001,2,FALSE),"")</f>
        <v/>
      </c>
      <c r="E223" s="33"/>
      <c r="F223" s="34"/>
      <c r="G223" s="35">
        <v>21</v>
      </c>
      <c r="H223" s="36"/>
      <c r="I223" s="37">
        <f t="shared" si="22"/>
        <v>0</v>
      </c>
      <c r="J223" s="37">
        <f t="shared" si="23"/>
        <v>0</v>
      </c>
      <c r="K223" s="37"/>
      <c r="L223" s="37">
        <f t="shared" si="24"/>
        <v>0</v>
      </c>
      <c r="N223" s="109" t="str">
        <f t="shared" si="25"/>
        <v/>
      </c>
      <c r="O223" s="110">
        <f>IF(AND(D223&lt;&gt;"",SUMIF($D$3:$D$517,D223,$F$3:$F$517)+SUMIF($D$3:$D$517,D223,$I$3:$I$517)+SUMIF($D$3:$D$517,D223,$J$3:$J$517)&gt;3005.06),IF(COUNTIF($D$3:D223,D223)&gt;1,INDEX([1]INGRESOS!$A$1:$O$523,MATCH(D223,$D$2:D222,0),COLUMN($O$2)),MAX($O$2:O222)+1),0)</f>
        <v>0</v>
      </c>
      <c r="P223" s="111" t="str">
        <f t="shared" si="26"/>
        <v/>
      </c>
      <c r="Q223" s="97"/>
      <c r="R223" s="28"/>
    </row>
    <row r="224" spans="1:18" x14ac:dyDescent="0.25">
      <c r="A224" s="30"/>
      <c r="B224" s="30" t="str">
        <f t="shared" si="27"/>
        <v/>
      </c>
      <c r="C224" s="31"/>
      <c r="D224" s="102" t="str">
        <f>IF(E224&lt;&gt;"",VLOOKUP(E224,[1]CLIENTES!$A$2:$B$1001,2,FALSE),"")</f>
        <v/>
      </c>
      <c r="E224" s="33"/>
      <c r="F224" s="34"/>
      <c r="G224" s="35">
        <v>21</v>
      </c>
      <c r="H224" s="36"/>
      <c r="I224" s="37">
        <f t="shared" si="22"/>
        <v>0</v>
      </c>
      <c r="J224" s="37">
        <f t="shared" si="23"/>
        <v>0</v>
      </c>
      <c r="K224" s="37"/>
      <c r="L224" s="37">
        <f t="shared" si="24"/>
        <v>0</v>
      </c>
      <c r="N224" s="109" t="str">
        <f t="shared" si="25"/>
        <v/>
      </c>
      <c r="O224" s="110">
        <f>IF(AND(D224&lt;&gt;"",SUMIF($D$3:$D$517,D224,$F$3:$F$517)+SUMIF($D$3:$D$517,D224,$I$3:$I$517)+SUMIF($D$3:$D$517,D224,$J$3:$J$517)&gt;3005.06),IF(COUNTIF($D$3:D224,D224)&gt;1,INDEX([1]INGRESOS!$A$1:$O$523,MATCH(D224,$D$2:D223,0),COLUMN($O$2)),MAX($O$2:O223)+1),0)</f>
        <v>0</v>
      </c>
      <c r="P224" s="111" t="str">
        <f t="shared" si="26"/>
        <v/>
      </c>
      <c r="Q224" s="97"/>
      <c r="R224" s="28"/>
    </row>
    <row r="225" spans="1:18" x14ac:dyDescent="0.25">
      <c r="A225" s="30"/>
      <c r="B225" s="30" t="str">
        <f t="shared" si="27"/>
        <v/>
      </c>
      <c r="C225" s="31"/>
      <c r="D225" s="102" t="str">
        <f>IF(E225&lt;&gt;"",VLOOKUP(E225,[1]CLIENTES!$A$2:$B$1001,2,FALSE),"")</f>
        <v/>
      </c>
      <c r="E225" s="33"/>
      <c r="F225" s="34"/>
      <c r="G225" s="35">
        <v>21</v>
      </c>
      <c r="H225" s="36"/>
      <c r="I225" s="37">
        <f t="shared" si="22"/>
        <v>0</v>
      </c>
      <c r="J225" s="37">
        <f t="shared" si="23"/>
        <v>0</v>
      </c>
      <c r="K225" s="37"/>
      <c r="L225" s="37">
        <f t="shared" si="24"/>
        <v>0</v>
      </c>
      <c r="N225" s="109" t="str">
        <f t="shared" si="25"/>
        <v/>
      </c>
      <c r="O225" s="110">
        <f>IF(AND(D225&lt;&gt;"",SUMIF($D$3:$D$517,D225,$F$3:$F$517)+SUMIF($D$3:$D$517,D225,$I$3:$I$517)+SUMIF($D$3:$D$517,D225,$J$3:$J$517)&gt;3005.06),IF(COUNTIF($D$3:D225,D225)&gt;1,INDEX([1]INGRESOS!$A$1:$O$523,MATCH(D225,$D$2:D224,0),COLUMN($O$2)),MAX($O$2:O224)+1),0)</f>
        <v>0</v>
      </c>
      <c r="P225" s="111" t="str">
        <f t="shared" si="26"/>
        <v/>
      </c>
      <c r="Q225" s="97"/>
      <c r="R225" s="28"/>
    </row>
    <row r="226" spans="1:18" x14ac:dyDescent="0.25">
      <c r="A226" s="30"/>
      <c r="B226" s="30" t="str">
        <f t="shared" si="27"/>
        <v/>
      </c>
      <c r="C226" s="31"/>
      <c r="D226" s="102" t="str">
        <f>IF(E226&lt;&gt;"",VLOOKUP(E226,[1]CLIENTES!$A$2:$B$1001,2,FALSE),"")</f>
        <v/>
      </c>
      <c r="E226" s="33"/>
      <c r="F226" s="34"/>
      <c r="G226" s="35">
        <v>21</v>
      </c>
      <c r="H226" s="36"/>
      <c r="I226" s="37">
        <f t="shared" si="22"/>
        <v>0</v>
      </c>
      <c r="J226" s="37">
        <f t="shared" si="23"/>
        <v>0</v>
      </c>
      <c r="K226" s="37"/>
      <c r="L226" s="37">
        <f t="shared" si="24"/>
        <v>0</v>
      </c>
      <c r="N226" s="109" t="str">
        <f t="shared" si="25"/>
        <v/>
      </c>
      <c r="O226" s="110">
        <f>IF(AND(D226&lt;&gt;"",SUMIF($D$3:$D$517,D226,$F$3:$F$517)+SUMIF($D$3:$D$517,D226,$I$3:$I$517)+SUMIF($D$3:$D$517,D226,$J$3:$J$517)&gt;3005.06),IF(COUNTIF($D$3:D226,D226)&gt;1,INDEX([1]INGRESOS!$A$1:$O$523,MATCH(D226,$D$2:D225,0),COLUMN($O$2)),MAX($O$2:O225)+1),0)</f>
        <v>0</v>
      </c>
      <c r="P226" s="111" t="str">
        <f t="shared" si="26"/>
        <v/>
      </c>
      <c r="Q226" s="97"/>
      <c r="R226" s="28"/>
    </row>
    <row r="227" spans="1:18" x14ac:dyDescent="0.25">
      <c r="A227" s="30"/>
      <c r="B227" s="30" t="str">
        <f t="shared" si="27"/>
        <v/>
      </c>
      <c r="C227" s="31"/>
      <c r="D227" s="102" t="str">
        <f>IF(E227&lt;&gt;"",VLOOKUP(E227,[1]CLIENTES!$A$2:$B$1001,2,FALSE),"")</f>
        <v/>
      </c>
      <c r="E227" s="33"/>
      <c r="F227" s="34"/>
      <c r="G227" s="35">
        <v>21</v>
      </c>
      <c r="H227" s="36"/>
      <c r="I227" s="37">
        <f t="shared" si="22"/>
        <v>0</v>
      </c>
      <c r="J227" s="37">
        <f t="shared" si="23"/>
        <v>0</v>
      </c>
      <c r="K227" s="37"/>
      <c r="L227" s="37">
        <f t="shared" si="24"/>
        <v>0</v>
      </c>
      <c r="N227" s="109" t="str">
        <f t="shared" si="25"/>
        <v/>
      </c>
      <c r="O227" s="110">
        <f>IF(AND(D227&lt;&gt;"",SUMIF($D$3:$D$517,D227,$F$3:$F$517)+SUMIF($D$3:$D$517,D227,$I$3:$I$517)+SUMIF($D$3:$D$517,D227,$J$3:$J$517)&gt;3005.06),IF(COUNTIF($D$3:D227,D227)&gt;1,INDEX([1]INGRESOS!$A$1:$O$523,MATCH(D227,$D$2:D226,0),COLUMN($O$2)),MAX($O$2:O226)+1),0)</f>
        <v>0</v>
      </c>
      <c r="P227" s="111" t="str">
        <f t="shared" si="26"/>
        <v/>
      </c>
      <c r="Q227" s="97"/>
      <c r="R227" s="28"/>
    </row>
    <row r="228" spans="1:18" x14ac:dyDescent="0.25">
      <c r="A228" s="30"/>
      <c r="B228" s="30" t="str">
        <f t="shared" si="27"/>
        <v/>
      </c>
      <c r="C228" s="31"/>
      <c r="D228" s="102" t="str">
        <f>IF(E228&lt;&gt;"",VLOOKUP(E228,[1]CLIENTES!$A$2:$B$1001,2,FALSE),"")</f>
        <v/>
      </c>
      <c r="E228" s="33"/>
      <c r="F228" s="34"/>
      <c r="G228" s="35">
        <v>21</v>
      </c>
      <c r="H228" s="36"/>
      <c r="I228" s="37">
        <f t="shared" si="22"/>
        <v>0</v>
      </c>
      <c r="J228" s="37">
        <f t="shared" si="23"/>
        <v>0</v>
      </c>
      <c r="K228" s="37"/>
      <c r="L228" s="37">
        <f t="shared" si="24"/>
        <v>0</v>
      </c>
      <c r="N228" s="109" t="str">
        <f t="shared" si="25"/>
        <v/>
      </c>
      <c r="O228" s="110">
        <f>IF(AND(D228&lt;&gt;"",SUMIF($D$3:$D$517,D228,$F$3:$F$517)+SUMIF($D$3:$D$517,D228,$I$3:$I$517)+SUMIF($D$3:$D$517,D228,$J$3:$J$517)&gt;3005.06),IF(COUNTIF($D$3:D228,D228)&gt;1,INDEX([1]INGRESOS!$A$1:$O$523,MATCH(D228,$D$2:D227,0),COLUMN($O$2)),MAX($O$2:O227)+1),0)</f>
        <v>0</v>
      </c>
      <c r="P228" s="111" t="str">
        <f t="shared" si="26"/>
        <v/>
      </c>
      <c r="Q228" s="97"/>
      <c r="R228" s="28"/>
    </row>
    <row r="229" spans="1:18" x14ac:dyDescent="0.25">
      <c r="A229" s="30"/>
      <c r="B229" s="30" t="str">
        <f t="shared" si="27"/>
        <v/>
      </c>
      <c r="C229" s="31"/>
      <c r="D229" s="102" t="str">
        <f>IF(E229&lt;&gt;"",VLOOKUP(E229,[1]CLIENTES!$A$2:$B$1001,2,FALSE),"")</f>
        <v/>
      </c>
      <c r="E229" s="33"/>
      <c r="F229" s="34"/>
      <c r="G229" s="35">
        <v>21</v>
      </c>
      <c r="H229" s="36"/>
      <c r="I229" s="37">
        <f t="shared" si="22"/>
        <v>0</v>
      </c>
      <c r="J229" s="37">
        <f t="shared" si="23"/>
        <v>0</v>
      </c>
      <c r="K229" s="37"/>
      <c r="L229" s="37">
        <f t="shared" si="24"/>
        <v>0</v>
      </c>
      <c r="N229" s="109" t="str">
        <f t="shared" si="25"/>
        <v/>
      </c>
      <c r="O229" s="110">
        <f>IF(AND(D229&lt;&gt;"",SUMIF($D$3:$D$517,D229,$F$3:$F$517)+SUMIF($D$3:$D$517,D229,$I$3:$I$517)+SUMIF($D$3:$D$517,D229,$J$3:$J$517)&gt;3005.06),IF(COUNTIF($D$3:D229,D229)&gt;1,INDEX([1]INGRESOS!$A$1:$O$523,MATCH(D229,$D$2:D228,0),COLUMN($O$2)),MAX($O$2:O228)+1),0)</f>
        <v>0</v>
      </c>
      <c r="P229" s="111" t="str">
        <f t="shared" si="26"/>
        <v/>
      </c>
      <c r="Q229" s="97"/>
      <c r="R229" s="28"/>
    </row>
    <row r="230" spans="1:18" x14ac:dyDescent="0.25">
      <c r="A230" s="30"/>
      <c r="B230" s="30" t="str">
        <f t="shared" si="27"/>
        <v/>
      </c>
      <c r="C230" s="31"/>
      <c r="D230" s="102" t="str">
        <f>IF(E230&lt;&gt;"",VLOOKUP(E230,[1]CLIENTES!$A$2:$B$1001,2,FALSE),"")</f>
        <v/>
      </c>
      <c r="E230" s="33"/>
      <c r="F230" s="34"/>
      <c r="G230" s="35">
        <v>21</v>
      </c>
      <c r="H230" s="36"/>
      <c r="I230" s="37">
        <f t="shared" si="22"/>
        <v>0</v>
      </c>
      <c r="J230" s="37">
        <f t="shared" si="23"/>
        <v>0</v>
      </c>
      <c r="K230" s="37"/>
      <c r="L230" s="37">
        <f t="shared" si="24"/>
        <v>0</v>
      </c>
      <c r="N230" s="109" t="str">
        <f t="shared" si="25"/>
        <v/>
      </c>
      <c r="O230" s="110">
        <f>IF(AND(D230&lt;&gt;"",SUMIF($D$3:$D$517,D230,$F$3:$F$517)+SUMIF($D$3:$D$517,D230,$I$3:$I$517)+SUMIF($D$3:$D$517,D230,$J$3:$J$517)&gt;3005.06),IF(COUNTIF($D$3:D230,D230)&gt;1,INDEX([1]INGRESOS!$A$1:$O$523,MATCH(D230,$D$2:D229,0),COLUMN($O$2)),MAX($O$2:O229)+1),0)</f>
        <v>0</v>
      </c>
      <c r="P230" s="111" t="str">
        <f t="shared" si="26"/>
        <v/>
      </c>
      <c r="Q230" s="97"/>
      <c r="R230" s="28"/>
    </row>
    <row r="231" spans="1:18" x14ac:dyDescent="0.25">
      <c r="A231" s="30"/>
      <c r="B231" s="30" t="str">
        <f t="shared" si="27"/>
        <v/>
      </c>
      <c r="C231" s="31"/>
      <c r="D231" s="102" t="str">
        <f>IF(E231&lt;&gt;"",VLOOKUP(E231,[1]CLIENTES!$A$2:$B$1001,2,FALSE),"")</f>
        <v/>
      </c>
      <c r="E231" s="33"/>
      <c r="F231" s="34"/>
      <c r="G231" s="35">
        <v>21</v>
      </c>
      <c r="H231" s="36"/>
      <c r="I231" s="37">
        <f t="shared" si="22"/>
        <v>0</v>
      </c>
      <c r="J231" s="37">
        <f t="shared" si="23"/>
        <v>0</v>
      </c>
      <c r="K231" s="37"/>
      <c r="L231" s="37">
        <f t="shared" si="24"/>
        <v>0</v>
      </c>
      <c r="N231" s="109" t="str">
        <f t="shared" si="25"/>
        <v/>
      </c>
      <c r="O231" s="110">
        <f>IF(AND(D231&lt;&gt;"",SUMIF($D$3:$D$517,D231,$F$3:$F$517)+SUMIF($D$3:$D$517,D231,$I$3:$I$517)+SUMIF($D$3:$D$517,D231,$J$3:$J$517)&gt;3005.06),IF(COUNTIF($D$3:D231,D231)&gt;1,INDEX([1]INGRESOS!$A$1:$O$523,MATCH(D231,$D$2:D230,0),COLUMN($O$2)),MAX($O$2:O230)+1),0)</f>
        <v>0</v>
      </c>
      <c r="P231" s="111" t="str">
        <f t="shared" si="26"/>
        <v/>
      </c>
      <c r="Q231" s="97"/>
      <c r="R231" s="28"/>
    </row>
    <row r="232" spans="1:18" x14ac:dyDescent="0.25">
      <c r="A232" s="30"/>
      <c r="B232" s="30" t="str">
        <f t="shared" si="27"/>
        <v/>
      </c>
      <c r="C232" s="31"/>
      <c r="D232" s="102" t="str">
        <f>IF(E232&lt;&gt;"",VLOOKUP(E232,[1]CLIENTES!$A$2:$B$1001,2,FALSE),"")</f>
        <v/>
      </c>
      <c r="E232" s="33"/>
      <c r="F232" s="34"/>
      <c r="G232" s="35">
        <v>21</v>
      </c>
      <c r="H232" s="36"/>
      <c r="I232" s="37">
        <f t="shared" si="22"/>
        <v>0</v>
      </c>
      <c r="J232" s="37">
        <f t="shared" si="23"/>
        <v>0</v>
      </c>
      <c r="K232" s="37"/>
      <c r="L232" s="37">
        <f t="shared" si="24"/>
        <v>0</v>
      </c>
      <c r="N232" s="109" t="str">
        <f t="shared" si="25"/>
        <v/>
      </c>
      <c r="O232" s="110">
        <f>IF(AND(D232&lt;&gt;"",SUMIF($D$3:$D$517,D232,$F$3:$F$517)+SUMIF($D$3:$D$517,D232,$I$3:$I$517)+SUMIF($D$3:$D$517,D232,$J$3:$J$517)&gt;3005.06),IF(COUNTIF($D$3:D232,D232)&gt;1,INDEX([1]INGRESOS!$A$1:$O$523,MATCH(D232,$D$2:D231,0),COLUMN($O$2)),MAX($O$2:O231)+1),0)</f>
        <v>0</v>
      </c>
      <c r="P232" s="111" t="str">
        <f t="shared" si="26"/>
        <v/>
      </c>
      <c r="Q232" s="97"/>
      <c r="R232" s="28"/>
    </row>
    <row r="233" spans="1:18" x14ac:dyDescent="0.25">
      <c r="A233" s="30"/>
      <c r="B233" s="30" t="str">
        <f t="shared" si="27"/>
        <v/>
      </c>
      <c r="C233" s="31"/>
      <c r="D233" s="102" t="str">
        <f>IF(E233&lt;&gt;"",VLOOKUP(E233,[1]CLIENTES!$A$2:$B$1001,2,FALSE),"")</f>
        <v/>
      </c>
      <c r="E233" s="33"/>
      <c r="F233" s="34"/>
      <c r="G233" s="35">
        <v>21</v>
      </c>
      <c r="H233" s="36"/>
      <c r="I233" s="37">
        <f t="shared" si="22"/>
        <v>0</v>
      </c>
      <c r="J233" s="37">
        <f t="shared" si="23"/>
        <v>0</v>
      </c>
      <c r="K233" s="37"/>
      <c r="L233" s="37">
        <f t="shared" si="24"/>
        <v>0</v>
      </c>
      <c r="N233" s="109" t="str">
        <f t="shared" si="25"/>
        <v/>
      </c>
      <c r="O233" s="110">
        <f>IF(AND(D233&lt;&gt;"",SUMIF($D$3:$D$517,D233,$F$3:$F$517)+SUMIF($D$3:$D$517,D233,$I$3:$I$517)+SUMIF($D$3:$D$517,D233,$J$3:$J$517)&gt;3005.06),IF(COUNTIF($D$3:D233,D233)&gt;1,INDEX([1]INGRESOS!$A$1:$O$523,MATCH(D233,$D$2:D232,0),COLUMN($O$2)),MAX($O$2:O232)+1),0)</f>
        <v>0</v>
      </c>
      <c r="P233" s="111" t="str">
        <f t="shared" si="26"/>
        <v/>
      </c>
      <c r="Q233" s="97"/>
      <c r="R233" s="28"/>
    </row>
    <row r="234" spans="1:18" x14ac:dyDescent="0.25">
      <c r="A234" s="30"/>
      <c r="B234" s="30" t="str">
        <f t="shared" si="27"/>
        <v/>
      </c>
      <c r="C234" s="31"/>
      <c r="D234" s="102" t="str">
        <f>IF(E234&lt;&gt;"",VLOOKUP(E234,[1]CLIENTES!$A$2:$B$1001,2,FALSE),"")</f>
        <v/>
      </c>
      <c r="E234" s="33"/>
      <c r="F234" s="34"/>
      <c r="G234" s="35">
        <v>21</v>
      </c>
      <c r="H234" s="36"/>
      <c r="I234" s="37">
        <f t="shared" si="22"/>
        <v>0</v>
      </c>
      <c r="J234" s="37">
        <f t="shared" si="23"/>
        <v>0</v>
      </c>
      <c r="K234" s="37"/>
      <c r="L234" s="37">
        <f t="shared" si="24"/>
        <v>0</v>
      </c>
      <c r="N234" s="109" t="str">
        <f t="shared" si="25"/>
        <v/>
      </c>
      <c r="O234" s="110">
        <f>IF(AND(D234&lt;&gt;"",SUMIF($D$3:$D$517,D234,$F$3:$F$517)+SUMIF($D$3:$D$517,D234,$I$3:$I$517)+SUMIF($D$3:$D$517,D234,$J$3:$J$517)&gt;3005.06),IF(COUNTIF($D$3:D234,D234)&gt;1,INDEX([1]INGRESOS!$A$1:$O$523,MATCH(D234,$D$2:D233,0),COLUMN($O$2)),MAX($O$2:O233)+1),0)</f>
        <v>0</v>
      </c>
      <c r="P234" s="111" t="str">
        <f t="shared" si="26"/>
        <v/>
      </c>
      <c r="Q234" s="97"/>
      <c r="R234" s="28"/>
    </row>
    <row r="235" spans="1:18" x14ac:dyDescent="0.25">
      <c r="A235" s="30"/>
      <c r="B235" s="30" t="str">
        <f t="shared" si="27"/>
        <v/>
      </c>
      <c r="C235" s="31"/>
      <c r="D235" s="102" t="str">
        <f>IF(E235&lt;&gt;"",VLOOKUP(E235,[1]CLIENTES!$A$2:$B$1001,2,FALSE),"")</f>
        <v/>
      </c>
      <c r="E235" s="33"/>
      <c r="F235" s="34"/>
      <c r="G235" s="35">
        <v>21</v>
      </c>
      <c r="H235" s="36"/>
      <c r="I235" s="37">
        <f t="shared" si="22"/>
        <v>0</v>
      </c>
      <c r="J235" s="37">
        <f t="shared" si="23"/>
        <v>0</v>
      </c>
      <c r="K235" s="37"/>
      <c r="L235" s="37">
        <f t="shared" si="24"/>
        <v>0</v>
      </c>
      <c r="N235" s="109" t="str">
        <f t="shared" si="25"/>
        <v/>
      </c>
      <c r="O235" s="110">
        <f>IF(AND(D235&lt;&gt;"",SUMIF($D$3:$D$517,D235,$F$3:$F$517)+SUMIF($D$3:$D$517,D235,$I$3:$I$517)+SUMIF($D$3:$D$517,D235,$J$3:$J$517)&gt;3005.06),IF(COUNTIF($D$3:D235,D235)&gt;1,INDEX([1]INGRESOS!$A$1:$O$523,MATCH(D235,$D$2:D234,0),COLUMN($O$2)),MAX($O$2:O234)+1),0)</f>
        <v>0</v>
      </c>
      <c r="P235" s="111" t="str">
        <f t="shared" si="26"/>
        <v/>
      </c>
      <c r="Q235" s="97"/>
      <c r="R235" s="28"/>
    </row>
    <row r="236" spans="1:18" x14ac:dyDescent="0.25">
      <c r="A236" s="30"/>
      <c r="B236" s="30" t="str">
        <f t="shared" si="27"/>
        <v/>
      </c>
      <c r="C236" s="31"/>
      <c r="D236" s="102" t="str">
        <f>IF(E236&lt;&gt;"",VLOOKUP(E236,[1]CLIENTES!$A$2:$B$1001,2,FALSE),"")</f>
        <v/>
      </c>
      <c r="E236" s="33"/>
      <c r="F236" s="34"/>
      <c r="G236" s="35">
        <v>21</v>
      </c>
      <c r="H236" s="36"/>
      <c r="I236" s="37">
        <f t="shared" si="22"/>
        <v>0</v>
      </c>
      <c r="J236" s="37">
        <f t="shared" si="23"/>
        <v>0</v>
      </c>
      <c r="K236" s="37"/>
      <c r="L236" s="37">
        <f t="shared" si="24"/>
        <v>0</v>
      </c>
      <c r="N236" s="109" t="str">
        <f t="shared" si="25"/>
        <v/>
      </c>
      <c r="O236" s="110">
        <f>IF(AND(D236&lt;&gt;"",SUMIF($D$3:$D$517,D236,$F$3:$F$517)+SUMIF($D$3:$D$517,D236,$I$3:$I$517)+SUMIF($D$3:$D$517,D236,$J$3:$J$517)&gt;3005.06),IF(COUNTIF($D$3:D236,D236)&gt;1,INDEX([1]INGRESOS!$A$1:$O$523,MATCH(D236,$D$2:D235,0),COLUMN($O$2)),MAX($O$2:O235)+1),0)</f>
        <v>0</v>
      </c>
      <c r="P236" s="111" t="str">
        <f t="shared" si="26"/>
        <v/>
      </c>
      <c r="Q236" s="97"/>
      <c r="R236" s="28"/>
    </row>
    <row r="237" spans="1:18" x14ac:dyDescent="0.25">
      <c r="A237" s="30"/>
      <c r="B237" s="30" t="str">
        <f t="shared" si="27"/>
        <v/>
      </c>
      <c r="C237" s="31"/>
      <c r="D237" s="102" t="str">
        <f>IF(E237&lt;&gt;"",VLOOKUP(E237,[1]CLIENTES!$A$2:$B$1001,2,FALSE),"")</f>
        <v/>
      </c>
      <c r="E237" s="33"/>
      <c r="F237" s="34"/>
      <c r="G237" s="35">
        <v>21</v>
      </c>
      <c r="H237" s="36"/>
      <c r="I237" s="37">
        <f t="shared" si="22"/>
        <v>0</v>
      </c>
      <c r="J237" s="37">
        <f t="shared" si="23"/>
        <v>0</v>
      </c>
      <c r="K237" s="37"/>
      <c r="L237" s="37">
        <f t="shared" si="24"/>
        <v>0</v>
      </c>
      <c r="N237" s="109" t="str">
        <f t="shared" si="25"/>
        <v/>
      </c>
      <c r="O237" s="110">
        <f>IF(AND(D237&lt;&gt;"",SUMIF($D$3:$D$517,D237,$F$3:$F$517)+SUMIF($D$3:$D$517,D237,$I$3:$I$517)+SUMIF($D$3:$D$517,D237,$J$3:$J$517)&gt;3005.06),IF(COUNTIF($D$3:D237,D237)&gt;1,INDEX([1]INGRESOS!$A$1:$O$523,MATCH(D237,$D$2:D236,0),COLUMN($O$2)),MAX($O$2:O236)+1),0)</f>
        <v>0</v>
      </c>
      <c r="P237" s="111" t="str">
        <f t="shared" si="26"/>
        <v/>
      </c>
      <c r="Q237" s="97"/>
      <c r="R237" s="28"/>
    </row>
    <row r="238" spans="1:18" x14ac:dyDescent="0.25">
      <c r="A238" s="30"/>
      <c r="B238" s="30" t="str">
        <f t="shared" si="27"/>
        <v/>
      </c>
      <c r="C238" s="31"/>
      <c r="D238" s="102" t="str">
        <f>IF(E238&lt;&gt;"",VLOOKUP(E238,[1]CLIENTES!$A$2:$B$1001,2,FALSE),"")</f>
        <v/>
      </c>
      <c r="E238" s="33"/>
      <c r="F238" s="34"/>
      <c r="G238" s="35">
        <v>21</v>
      </c>
      <c r="H238" s="36"/>
      <c r="I238" s="37">
        <f t="shared" si="22"/>
        <v>0</v>
      </c>
      <c r="J238" s="37">
        <f t="shared" si="23"/>
        <v>0</v>
      </c>
      <c r="K238" s="37"/>
      <c r="L238" s="37">
        <f t="shared" si="24"/>
        <v>0</v>
      </c>
      <c r="N238" s="109" t="str">
        <f t="shared" si="25"/>
        <v/>
      </c>
      <c r="O238" s="110">
        <f>IF(AND(D238&lt;&gt;"",SUMIF($D$3:$D$517,D238,$F$3:$F$517)+SUMIF($D$3:$D$517,D238,$I$3:$I$517)+SUMIF($D$3:$D$517,D238,$J$3:$J$517)&gt;3005.06),IF(COUNTIF($D$3:D238,D238)&gt;1,INDEX([1]INGRESOS!$A$1:$O$523,MATCH(D238,$D$2:D237,0),COLUMN($O$2)),MAX($O$2:O237)+1),0)</f>
        <v>0</v>
      </c>
      <c r="P238" s="111" t="str">
        <f t="shared" si="26"/>
        <v/>
      </c>
      <c r="Q238" s="97"/>
      <c r="R238" s="28"/>
    </row>
    <row r="239" spans="1:18" x14ac:dyDescent="0.25">
      <c r="A239" s="30"/>
      <c r="B239" s="30" t="str">
        <f t="shared" si="27"/>
        <v/>
      </c>
      <c r="C239" s="31"/>
      <c r="D239" s="102" t="str">
        <f>IF(E239&lt;&gt;"",VLOOKUP(E239,[1]CLIENTES!$A$2:$B$1001,2,FALSE),"")</f>
        <v/>
      </c>
      <c r="E239" s="33"/>
      <c r="F239" s="34"/>
      <c r="G239" s="35">
        <v>21</v>
      </c>
      <c r="H239" s="36"/>
      <c r="I239" s="37">
        <f t="shared" si="22"/>
        <v>0</v>
      </c>
      <c r="J239" s="37">
        <f t="shared" si="23"/>
        <v>0</v>
      </c>
      <c r="K239" s="37"/>
      <c r="L239" s="37">
        <f t="shared" si="24"/>
        <v>0</v>
      </c>
      <c r="N239" s="109" t="str">
        <f t="shared" si="25"/>
        <v/>
      </c>
      <c r="O239" s="110">
        <f>IF(AND(D239&lt;&gt;"",SUMIF($D$3:$D$517,D239,$F$3:$F$517)+SUMIF($D$3:$D$517,D239,$I$3:$I$517)+SUMIF($D$3:$D$517,D239,$J$3:$J$517)&gt;3005.06),IF(COUNTIF($D$3:D239,D239)&gt;1,INDEX([1]INGRESOS!$A$1:$O$523,MATCH(D239,$D$2:D238,0),COLUMN($O$2)),MAX($O$2:O238)+1),0)</f>
        <v>0</v>
      </c>
      <c r="P239" s="111" t="str">
        <f t="shared" si="26"/>
        <v/>
      </c>
      <c r="Q239" s="97"/>
      <c r="R239" s="28"/>
    </row>
    <row r="240" spans="1:18" x14ac:dyDescent="0.25">
      <c r="A240" s="30"/>
      <c r="B240" s="30" t="str">
        <f t="shared" si="27"/>
        <v/>
      </c>
      <c r="C240" s="31"/>
      <c r="D240" s="102" t="str">
        <f>IF(E240&lt;&gt;"",VLOOKUP(E240,[1]CLIENTES!$A$2:$B$1001,2,FALSE),"")</f>
        <v/>
      </c>
      <c r="E240" s="33"/>
      <c r="F240" s="34"/>
      <c r="G240" s="35">
        <v>21</v>
      </c>
      <c r="H240" s="36"/>
      <c r="I240" s="37">
        <f t="shared" si="22"/>
        <v>0</v>
      </c>
      <c r="J240" s="37">
        <f t="shared" si="23"/>
        <v>0</v>
      </c>
      <c r="K240" s="37"/>
      <c r="L240" s="37">
        <f t="shared" si="24"/>
        <v>0</v>
      </c>
      <c r="N240" s="109" t="str">
        <f t="shared" si="25"/>
        <v/>
      </c>
      <c r="O240" s="110">
        <f>IF(AND(D240&lt;&gt;"",SUMIF($D$3:$D$517,D240,$F$3:$F$517)+SUMIF($D$3:$D$517,D240,$I$3:$I$517)+SUMIF($D$3:$D$517,D240,$J$3:$J$517)&gt;3005.06),IF(COUNTIF($D$3:D240,D240)&gt;1,INDEX([1]INGRESOS!$A$1:$O$523,MATCH(D240,$D$2:D239,0),COLUMN($O$2)),MAX($O$2:O239)+1),0)</f>
        <v>0</v>
      </c>
      <c r="P240" s="111" t="str">
        <f t="shared" si="26"/>
        <v/>
      </c>
      <c r="Q240" s="97"/>
      <c r="R240" s="28"/>
    </row>
    <row r="241" spans="1:18" x14ac:dyDescent="0.25">
      <c r="A241" s="30"/>
      <c r="B241" s="30" t="str">
        <f t="shared" si="27"/>
        <v/>
      </c>
      <c r="C241" s="31"/>
      <c r="D241" s="102" t="str">
        <f>IF(E241&lt;&gt;"",VLOOKUP(E241,[1]CLIENTES!$A$2:$B$1001,2,FALSE),"")</f>
        <v/>
      </c>
      <c r="E241" s="33"/>
      <c r="F241" s="34"/>
      <c r="G241" s="35">
        <v>21</v>
      </c>
      <c r="H241" s="36"/>
      <c r="I241" s="37">
        <f t="shared" si="22"/>
        <v>0</v>
      </c>
      <c r="J241" s="37">
        <f t="shared" si="23"/>
        <v>0</v>
      </c>
      <c r="K241" s="37"/>
      <c r="L241" s="37">
        <f t="shared" si="24"/>
        <v>0</v>
      </c>
      <c r="N241" s="109" t="str">
        <f t="shared" si="25"/>
        <v/>
      </c>
      <c r="O241" s="110">
        <f>IF(AND(D241&lt;&gt;"",SUMIF($D$3:$D$517,D241,$F$3:$F$517)+SUMIF($D$3:$D$517,D241,$I$3:$I$517)+SUMIF($D$3:$D$517,D241,$J$3:$J$517)&gt;3005.06),IF(COUNTIF($D$3:D241,D241)&gt;1,INDEX([1]INGRESOS!$A$1:$O$523,MATCH(D241,$D$2:D240,0),COLUMN($O$2)),MAX($O$2:O240)+1),0)</f>
        <v>0</v>
      </c>
      <c r="P241" s="111" t="str">
        <f t="shared" si="26"/>
        <v/>
      </c>
      <c r="Q241" s="97"/>
      <c r="R241" s="28"/>
    </row>
    <row r="242" spans="1:18" x14ac:dyDescent="0.25">
      <c r="A242" s="30"/>
      <c r="B242" s="30" t="str">
        <f t="shared" si="27"/>
        <v/>
      </c>
      <c r="C242" s="31"/>
      <c r="D242" s="102" t="str">
        <f>IF(E242&lt;&gt;"",VLOOKUP(E242,[1]CLIENTES!$A$2:$B$1001,2,FALSE),"")</f>
        <v/>
      </c>
      <c r="E242" s="33"/>
      <c r="F242" s="34"/>
      <c r="G242" s="35">
        <v>21</v>
      </c>
      <c r="H242" s="36"/>
      <c r="I242" s="37">
        <f t="shared" si="22"/>
        <v>0</v>
      </c>
      <c r="J242" s="37">
        <f t="shared" si="23"/>
        <v>0</v>
      </c>
      <c r="K242" s="37"/>
      <c r="L242" s="37">
        <f t="shared" si="24"/>
        <v>0</v>
      </c>
      <c r="N242" s="109" t="str">
        <f t="shared" si="25"/>
        <v/>
      </c>
      <c r="O242" s="110">
        <f>IF(AND(D242&lt;&gt;"",SUMIF($D$3:$D$517,D242,$F$3:$F$517)+SUMIF($D$3:$D$517,D242,$I$3:$I$517)+SUMIF($D$3:$D$517,D242,$J$3:$J$517)&gt;3005.06),IF(COUNTIF($D$3:D242,D242)&gt;1,INDEX([1]INGRESOS!$A$1:$O$523,MATCH(D242,$D$2:D241,0),COLUMN($O$2)),MAX($O$2:O241)+1),0)</f>
        <v>0</v>
      </c>
      <c r="P242" s="111" t="str">
        <f t="shared" si="26"/>
        <v/>
      </c>
      <c r="Q242" s="97"/>
      <c r="R242" s="28"/>
    </row>
    <row r="243" spans="1:18" x14ac:dyDescent="0.25">
      <c r="A243" s="30"/>
      <c r="B243" s="30" t="str">
        <f t="shared" si="27"/>
        <v/>
      </c>
      <c r="C243" s="31"/>
      <c r="D243" s="102" t="str">
        <f>IF(E243&lt;&gt;"",VLOOKUP(E243,[1]CLIENTES!$A$2:$B$1001,2,FALSE),"")</f>
        <v/>
      </c>
      <c r="E243" s="33"/>
      <c r="F243" s="34"/>
      <c r="G243" s="35">
        <v>21</v>
      </c>
      <c r="H243" s="36"/>
      <c r="I243" s="37">
        <f t="shared" si="22"/>
        <v>0</v>
      </c>
      <c r="J243" s="37">
        <f t="shared" si="23"/>
        <v>0</v>
      </c>
      <c r="K243" s="37"/>
      <c r="L243" s="37">
        <f t="shared" si="24"/>
        <v>0</v>
      </c>
      <c r="N243" s="109" t="str">
        <f t="shared" si="25"/>
        <v/>
      </c>
      <c r="O243" s="110">
        <f>IF(AND(D243&lt;&gt;"",SUMIF($D$3:$D$517,D243,$F$3:$F$517)+SUMIF($D$3:$D$517,D243,$I$3:$I$517)+SUMIF($D$3:$D$517,D243,$J$3:$J$517)&gt;3005.06),IF(COUNTIF($D$3:D243,D243)&gt;1,INDEX([1]INGRESOS!$A$1:$O$523,MATCH(D243,$D$2:D242,0),COLUMN($O$2)),MAX($O$2:O242)+1),0)</f>
        <v>0</v>
      </c>
      <c r="P243" s="111" t="str">
        <f t="shared" si="26"/>
        <v/>
      </c>
      <c r="Q243" s="97"/>
      <c r="R243" s="28"/>
    </row>
    <row r="244" spans="1:18" x14ac:dyDescent="0.25">
      <c r="A244" s="30"/>
      <c r="B244" s="30" t="str">
        <f t="shared" si="27"/>
        <v/>
      </c>
      <c r="C244" s="31"/>
      <c r="D244" s="102" t="str">
        <f>IF(E244&lt;&gt;"",VLOOKUP(E244,[1]CLIENTES!$A$2:$B$1001,2,FALSE),"")</f>
        <v/>
      </c>
      <c r="E244" s="33"/>
      <c r="F244" s="34"/>
      <c r="G244" s="35">
        <v>21</v>
      </c>
      <c r="H244" s="36"/>
      <c r="I244" s="37">
        <f t="shared" si="22"/>
        <v>0</v>
      </c>
      <c r="J244" s="37">
        <f t="shared" si="23"/>
        <v>0</v>
      </c>
      <c r="K244" s="37"/>
      <c r="L244" s="37">
        <f t="shared" si="24"/>
        <v>0</v>
      </c>
      <c r="N244" s="109" t="str">
        <f t="shared" si="25"/>
        <v/>
      </c>
      <c r="O244" s="110">
        <f>IF(AND(D244&lt;&gt;"",SUMIF($D$3:$D$517,D244,$F$3:$F$517)+SUMIF($D$3:$D$517,D244,$I$3:$I$517)+SUMIF($D$3:$D$517,D244,$J$3:$J$517)&gt;3005.06),IF(COUNTIF($D$3:D244,D244)&gt;1,INDEX([1]INGRESOS!$A$1:$O$523,MATCH(D244,$D$2:D243,0),COLUMN($O$2)),MAX($O$2:O243)+1),0)</f>
        <v>0</v>
      </c>
      <c r="P244" s="111" t="str">
        <f t="shared" si="26"/>
        <v/>
      </c>
      <c r="Q244" s="97"/>
      <c r="R244" s="28"/>
    </row>
    <row r="245" spans="1:18" x14ac:dyDescent="0.25">
      <c r="A245" s="30"/>
      <c r="B245" s="30" t="str">
        <f t="shared" si="27"/>
        <v/>
      </c>
      <c r="C245" s="31"/>
      <c r="D245" s="102" t="str">
        <f>IF(E245&lt;&gt;"",VLOOKUP(E245,[1]CLIENTES!$A$2:$B$1001,2,FALSE),"")</f>
        <v/>
      </c>
      <c r="E245" s="33"/>
      <c r="F245" s="34"/>
      <c r="G245" s="35">
        <v>21</v>
      </c>
      <c r="H245" s="36"/>
      <c r="I245" s="37">
        <f t="shared" si="22"/>
        <v>0</v>
      </c>
      <c r="J245" s="37">
        <f t="shared" si="23"/>
        <v>0</v>
      </c>
      <c r="K245" s="37"/>
      <c r="L245" s="37">
        <f t="shared" si="24"/>
        <v>0</v>
      </c>
      <c r="N245" s="109" t="str">
        <f t="shared" si="25"/>
        <v/>
      </c>
      <c r="O245" s="110">
        <f>IF(AND(D245&lt;&gt;"",SUMIF($D$3:$D$517,D245,$F$3:$F$517)+SUMIF($D$3:$D$517,D245,$I$3:$I$517)+SUMIF($D$3:$D$517,D245,$J$3:$J$517)&gt;3005.06),IF(COUNTIF($D$3:D245,D245)&gt;1,INDEX([1]INGRESOS!$A$1:$O$523,MATCH(D245,$D$2:D244,0),COLUMN($O$2)),MAX($O$2:O244)+1),0)</f>
        <v>0</v>
      </c>
      <c r="P245" s="111" t="str">
        <f t="shared" si="26"/>
        <v/>
      </c>
      <c r="Q245" s="97"/>
      <c r="R245" s="28"/>
    </row>
    <row r="246" spans="1:18" x14ac:dyDescent="0.25">
      <c r="A246" s="30"/>
      <c r="B246" s="30" t="str">
        <f t="shared" si="27"/>
        <v/>
      </c>
      <c r="C246" s="31"/>
      <c r="D246" s="102" t="str">
        <f>IF(E246&lt;&gt;"",VLOOKUP(E246,[1]CLIENTES!$A$2:$B$1001,2,FALSE),"")</f>
        <v/>
      </c>
      <c r="E246" s="33"/>
      <c r="F246" s="34"/>
      <c r="G246" s="35">
        <v>21</v>
      </c>
      <c r="H246" s="36"/>
      <c r="I246" s="37">
        <f t="shared" si="22"/>
        <v>0</v>
      </c>
      <c r="J246" s="37">
        <f t="shared" si="23"/>
        <v>0</v>
      </c>
      <c r="K246" s="37"/>
      <c r="L246" s="37">
        <f t="shared" si="24"/>
        <v>0</v>
      </c>
      <c r="N246" s="109" t="str">
        <f t="shared" si="25"/>
        <v/>
      </c>
      <c r="O246" s="110">
        <f>IF(AND(D246&lt;&gt;"",SUMIF($D$3:$D$517,D246,$F$3:$F$517)+SUMIF($D$3:$D$517,D246,$I$3:$I$517)+SUMIF($D$3:$D$517,D246,$J$3:$J$517)&gt;3005.06),IF(COUNTIF($D$3:D246,D246)&gt;1,INDEX([1]INGRESOS!$A$1:$O$523,MATCH(D246,$D$2:D245,0),COLUMN($O$2)),MAX($O$2:O245)+1),0)</f>
        <v>0</v>
      </c>
      <c r="P246" s="111" t="str">
        <f t="shared" si="26"/>
        <v/>
      </c>
      <c r="Q246" s="97"/>
      <c r="R246" s="28"/>
    </row>
    <row r="247" spans="1:18" x14ac:dyDescent="0.25">
      <c r="A247" s="30"/>
      <c r="B247" s="30" t="str">
        <f t="shared" si="27"/>
        <v/>
      </c>
      <c r="C247" s="31"/>
      <c r="D247" s="102" t="str">
        <f>IF(E247&lt;&gt;"",VLOOKUP(E247,[1]CLIENTES!$A$2:$B$1001,2,FALSE),"")</f>
        <v/>
      </c>
      <c r="E247" s="33"/>
      <c r="F247" s="34"/>
      <c r="G247" s="35">
        <v>21</v>
      </c>
      <c r="H247" s="36"/>
      <c r="I247" s="37">
        <f t="shared" si="22"/>
        <v>0</v>
      </c>
      <c r="J247" s="37">
        <f t="shared" si="23"/>
        <v>0</v>
      </c>
      <c r="K247" s="37"/>
      <c r="L247" s="37">
        <f t="shared" si="24"/>
        <v>0</v>
      </c>
      <c r="N247" s="109" t="str">
        <f t="shared" si="25"/>
        <v/>
      </c>
      <c r="O247" s="110">
        <f>IF(AND(D247&lt;&gt;"",SUMIF($D$3:$D$517,D247,$F$3:$F$517)+SUMIF($D$3:$D$517,D247,$I$3:$I$517)+SUMIF($D$3:$D$517,D247,$J$3:$J$517)&gt;3005.06),IF(COUNTIF($D$3:D247,D247)&gt;1,INDEX([1]INGRESOS!$A$1:$O$523,MATCH(D247,$D$2:D246,0),COLUMN($O$2)),MAX($O$2:O246)+1),0)</f>
        <v>0</v>
      </c>
      <c r="P247" s="111" t="str">
        <f t="shared" si="26"/>
        <v/>
      </c>
      <c r="Q247" s="97"/>
      <c r="R247" s="28"/>
    </row>
    <row r="248" spans="1:18" x14ac:dyDescent="0.25">
      <c r="A248" s="30"/>
      <c r="B248" s="30" t="str">
        <f t="shared" si="27"/>
        <v/>
      </c>
      <c r="C248" s="31"/>
      <c r="D248" s="102" t="str">
        <f>IF(E248&lt;&gt;"",VLOOKUP(E248,[1]CLIENTES!$A$2:$B$1001,2,FALSE),"")</f>
        <v/>
      </c>
      <c r="E248" s="33"/>
      <c r="F248" s="34"/>
      <c r="G248" s="35">
        <v>21</v>
      </c>
      <c r="H248" s="36"/>
      <c r="I248" s="37">
        <f t="shared" si="22"/>
        <v>0</v>
      </c>
      <c r="J248" s="37">
        <f t="shared" si="23"/>
        <v>0</v>
      </c>
      <c r="K248" s="37"/>
      <c r="L248" s="37">
        <f t="shared" si="24"/>
        <v>0</v>
      </c>
      <c r="N248" s="109" t="str">
        <f t="shared" si="25"/>
        <v/>
      </c>
      <c r="O248" s="110">
        <f>IF(AND(D248&lt;&gt;"",SUMIF($D$3:$D$517,D248,$F$3:$F$517)+SUMIF($D$3:$D$517,D248,$I$3:$I$517)+SUMIF($D$3:$D$517,D248,$J$3:$J$517)&gt;3005.06),IF(COUNTIF($D$3:D248,D248)&gt;1,INDEX([1]INGRESOS!$A$1:$O$523,MATCH(D248,$D$2:D247,0),COLUMN($O$2)),MAX($O$2:O247)+1),0)</f>
        <v>0</v>
      </c>
      <c r="P248" s="111" t="str">
        <f t="shared" si="26"/>
        <v/>
      </c>
      <c r="Q248" s="97"/>
      <c r="R248" s="28"/>
    </row>
    <row r="249" spans="1:18" x14ac:dyDescent="0.25">
      <c r="A249" s="30"/>
      <c r="B249" s="30" t="str">
        <f t="shared" si="27"/>
        <v/>
      </c>
      <c r="C249" s="31"/>
      <c r="D249" s="102" t="str">
        <f>IF(E249&lt;&gt;"",VLOOKUP(E249,[1]CLIENTES!$A$2:$B$1001,2,FALSE),"")</f>
        <v/>
      </c>
      <c r="E249" s="33"/>
      <c r="F249" s="34"/>
      <c r="G249" s="35">
        <v>21</v>
      </c>
      <c r="H249" s="36"/>
      <c r="I249" s="37">
        <f t="shared" si="22"/>
        <v>0</v>
      </c>
      <c r="J249" s="37">
        <f t="shared" si="23"/>
        <v>0</v>
      </c>
      <c r="K249" s="37"/>
      <c r="L249" s="37">
        <f t="shared" si="24"/>
        <v>0</v>
      </c>
      <c r="N249" s="109" t="str">
        <f t="shared" si="25"/>
        <v/>
      </c>
      <c r="O249" s="110">
        <f>IF(AND(D249&lt;&gt;"",SUMIF($D$3:$D$517,D249,$F$3:$F$517)+SUMIF($D$3:$D$517,D249,$I$3:$I$517)+SUMIF($D$3:$D$517,D249,$J$3:$J$517)&gt;3005.06),IF(COUNTIF($D$3:D249,D249)&gt;1,INDEX([1]INGRESOS!$A$1:$O$523,MATCH(D249,$D$2:D248,0),COLUMN($O$2)),MAX($O$2:O248)+1),0)</f>
        <v>0</v>
      </c>
      <c r="P249" s="111" t="str">
        <f t="shared" si="26"/>
        <v/>
      </c>
      <c r="Q249" s="97"/>
      <c r="R249" s="28"/>
    </row>
    <row r="250" spans="1:18" x14ac:dyDescent="0.25">
      <c r="A250" s="30"/>
      <c r="B250" s="30" t="str">
        <f t="shared" si="27"/>
        <v/>
      </c>
      <c r="C250" s="31"/>
      <c r="D250" s="102" t="str">
        <f>IF(E250&lt;&gt;"",VLOOKUP(E250,[1]CLIENTES!$A$2:$B$1001,2,FALSE),"")</f>
        <v/>
      </c>
      <c r="E250" s="33"/>
      <c r="F250" s="34"/>
      <c r="G250" s="35">
        <v>21</v>
      </c>
      <c r="H250" s="36"/>
      <c r="I250" s="37">
        <f t="shared" si="22"/>
        <v>0</v>
      </c>
      <c r="J250" s="37">
        <f t="shared" si="23"/>
        <v>0</v>
      </c>
      <c r="K250" s="37"/>
      <c r="L250" s="37">
        <f t="shared" si="24"/>
        <v>0</v>
      </c>
      <c r="N250" s="109" t="str">
        <f t="shared" si="25"/>
        <v/>
      </c>
      <c r="O250" s="110">
        <f>IF(AND(D250&lt;&gt;"",SUMIF($D$3:$D$517,D250,$F$3:$F$517)+SUMIF($D$3:$D$517,D250,$I$3:$I$517)+SUMIF($D$3:$D$517,D250,$J$3:$J$517)&gt;3005.06),IF(COUNTIF($D$3:D250,D250)&gt;1,INDEX([1]INGRESOS!$A$1:$O$523,MATCH(D250,$D$2:D249,0),COLUMN($O$2)),MAX($O$2:O249)+1),0)</f>
        <v>0</v>
      </c>
      <c r="P250" s="111" t="str">
        <f t="shared" si="26"/>
        <v/>
      </c>
      <c r="Q250" s="97"/>
      <c r="R250" s="28"/>
    </row>
    <row r="251" spans="1:18" x14ac:dyDescent="0.25">
      <c r="A251" s="30"/>
      <c r="B251" s="30" t="str">
        <f t="shared" si="27"/>
        <v/>
      </c>
      <c r="C251" s="31"/>
      <c r="D251" s="102" t="str">
        <f>IF(E251&lt;&gt;"",VLOOKUP(E251,[1]CLIENTES!$A$2:$B$1001,2,FALSE),"")</f>
        <v/>
      </c>
      <c r="E251" s="33"/>
      <c r="F251" s="34"/>
      <c r="G251" s="35">
        <v>21</v>
      </c>
      <c r="H251" s="36"/>
      <c r="I251" s="37">
        <f t="shared" si="22"/>
        <v>0</v>
      </c>
      <c r="J251" s="37">
        <f t="shared" si="23"/>
        <v>0</v>
      </c>
      <c r="K251" s="37"/>
      <c r="L251" s="37">
        <f t="shared" si="24"/>
        <v>0</v>
      </c>
      <c r="N251" s="109" t="str">
        <f t="shared" si="25"/>
        <v/>
      </c>
      <c r="O251" s="110">
        <f>IF(AND(D251&lt;&gt;"",SUMIF($D$3:$D$517,D251,$F$3:$F$517)+SUMIF($D$3:$D$517,D251,$I$3:$I$517)+SUMIF($D$3:$D$517,D251,$J$3:$J$517)&gt;3005.06),IF(COUNTIF($D$3:D251,D251)&gt;1,INDEX([1]INGRESOS!$A$1:$O$523,MATCH(D251,$D$2:D250,0),COLUMN($O$2)),MAX($O$2:O250)+1),0)</f>
        <v>0</v>
      </c>
      <c r="P251" s="111" t="str">
        <f t="shared" si="26"/>
        <v/>
      </c>
      <c r="Q251" s="97"/>
      <c r="R251" s="28"/>
    </row>
    <row r="252" spans="1:18" x14ac:dyDescent="0.25">
      <c r="A252" s="30"/>
      <c r="B252" s="30" t="str">
        <f t="shared" si="27"/>
        <v/>
      </c>
      <c r="C252" s="31"/>
      <c r="D252" s="102" t="str">
        <f>IF(E252&lt;&gt;"",VLOOKUP(E252,[1]CLIENTES!$A$2:$B$1001,2,FALSE),"")</f>
        <v/>
      </c>
      <c r="E252" s="33"/>
      <c r="F252" s="34"/>
      <c r="G252" s="35">
        <v>21</v>
      </c>
      <c r="H252" s="36"/>
      <c r="I252" s="37">
        <f t="shared" ref="I252:I315" si="28">ROUND((F252*(G252/100)),2)</f>
        <v>0</v>
      </c>
      <c r="J252" s="37">
        <f t="shared" ref="J252:J315" si="29">ROUND((F252*(H252/100)),2)</f>
        <v>0</v>
      </c>
      <c r="K252" s="37"/>
      <c r="L252" s="37">
        <f t="shared" ref="L252:L315" si="30">+F252+I252+J252-K252</f>
        <v>0</v>
      </c>
      <c r="N252" s="109" t="str">
        <f t="shared" ref="N252:N315" si="31">IF(F252&lt;&gt;"",IF(MONTH(A252)&lt;=3,1,IF(AND(MONTH(A252)&gt;3,MONTH(A252)&lt;=6),2,IF(AND(MONTH(A252)&gt;6,MONTH(A252)&lt;=9),3,4))),"")</f>
        <v/>
      </c>
      <c r="O252" s="110">
        <f>IF(AND(D252&lt;&gt;"",SUMIF($D$3:$D$517,D252,$F$3:$F$517)+SUMIF($D$3:$D$517,D252,$I$3:$I$517)+SUMIF($D$3:$D$517,D252,$J$3:$J$517)&gt;3005.06),IF(COUNTIF($D$3:D252,D252)&gt;1,INDEX([1]INGRESOS!$A$1:$O$523,MATCH(D252,$D$2:D251,0),COLUMN($O$2)),MAX($O$2:O251)+1),0)</f>
        <v>0</v>
      </c>
      <c r="P252" s="111" t="str">
        <f t="shared" ref="P252:P315" si="32">IF(A252&lt;&gt;"",MONTH(A252),"")</f>
        <v/>
      </c>
      <c r="Q252" s="97"/>
      <c r="R252" s="28"/>
    </row>
    <row r="253" spans="1:18" x14ac:dyDescent="0.25">
      <c r="A253" s="30"/>
      <c r="B253" s="30" t="str">
        <f t="shared" si="27"/>
        <v/>
      </c>
      <c r="C253" s="31"/>
      <c r="D253" s="102" t="str">
        <f>IF(E253&lt;&gt;"",VLOOKUP(E253,[1]CLIENTES!$A$2:$B$1001,2,FALSE),"")</f>
        <v/>
      </c>
      <c r="E253" s="33"/>
      <c r="F253" s="34"/>
      <c r="G253" s="35">
        <v>21</v>
      </c>
      <c r="H253" s="36"/>
      <c r="I253" s="37">
        <f t="shared" si="28"/>
        <v>0</v>
      </c>
      <c r="J253" s="37">
        <f t="shared" si="29"/>
        <v>0</v>
      </c>
      <c r="K253" s="37"/>
      <c r="L253" s="37">
        <f t="shared" si="30"/>
        <v>0</v>
      </c>
      <c r="N253" s="109" t="str">
        <f t="shared" si="31"/>
        <v/>
      </c>
      <c r="O253" s="110">
        <f>IF(AND(D253&lt;&gt;"",SUMIF($D$3:$D$517,D253,$F$3:$F$517)+SUMIF($D$3:$D$517,D253,$I$3:$I$517)+SUMIF($D$3:$D$517,D253,$J$3:$J$517)&gt;3005.06),IF(COUNTIF($D$3:D253,D253)&gt;1,INDEX([1]INGRESOS!$A$1:$O$523,MATCH(D253,$D$2:D252,0),COLUMN($O$2)),MAX($O$2:O252)+1),0)</f>
        <v>0</v>
      </c>
      <c r="P253" s="111" t="str">
        <f t="shared" si="32"/>
        <v/>
      </c>
      <c r="Q253" s="97"/>
      <c r="R253" s="28"/>
    </row>
    <row r="254" spans="1:18" x14ac:dyDescent="0.25">
      <c r="A254" s="30"/>
      <c r="B254" s="30" t="str">
        <f t="shared" si="27"/>
        <v/>
      </c>
      <c r="C254" s="31"/>
      <c r="D254" s="102" t="str">
        <f>IF(E254&lt;&gt;"",VLOOKUP(E254,[1]CLIENTES!$A$2:$B$1001,2,FALSE),"")</f>
        <v/>
      </c>
      <c r="E254" s="33"/>
      <c r="F254" s="34"/>
      <c r="G254" s="35">
        <v>21</v>
      </c>
      <c r="H254" s="36"/>
      <c r="I254" s="37">
        <f t="shared" si="28"/>
        <v>0</v>
      </c>
      <c r="J254" s="37">
        <f t="shared" si="29"/>
        <v>0</v>
      </c>
      <c r="K254" s="37"/>
      <c r="L254" s="37">
        <f t="shared" si="30"/>
        <v>0</v>
      </c>
      <c r="N254" s="109" t="str">
        <f t="shared" si="31"/>
        <v/>
      </c>
      <c r="O254" s="110">
        <f>IF(AND(D254&lt;&gt;"",SUMIF($D$3:$D$517,D254,$F$3:$F$517)+SUMIF($D$3:$D$517,D254,$I$3:$I$517)+SUMIF($D$3:$D$517,D254,$J$3:$J$517)&gt;3005.06),IF(COUNTIF($D$3:D254,D254)&gt;1,INDEX([1]INGRESOS!$A$1:$O$523,MATCH(D254,$D$2:D253,0),COLUMN($O$2)),MAX($O$2:O253)+1),0)</f>
        <v>0</v>
      </c>
      <c r="P254" s="111" t="str">
        <f t="shared" si="32"/>
        <v/>
      </c>
      <c r="Q254" s="97"/>
      <c r="R254" s="28"/>
    </row>
    <row r="255" spans="1:18" x14ac:dyDescent="0.25">
      <c r="A255" s="30"/>
      <c r="B255" s="30" t="str">
        <f t="shared" si="27"/>
        <v/>
      </c>
      <c r="C255" s="31"/>
      <c r="D255" s="102" t="str">
        <f>IF(E255&lt;&gt;"",VLOOKUP(E255,[1]CLIENTES!$A$2:$B$1001,2,FALSE),"")</f>
        <v/>
      </c>
      <c r="E255" s="33"/>
      <c r="F255" s="34"/>
      <c r="G255" s="35">
        <v>21</v>
      </c>
      <c r="H255" s="36"/>
      <c r="I255" s="37">
        <f t="shared" si="28"/>
        <v>0</v>
      </c>
      <c r="J255" s="37">
        <f t="shared" si="29"/>
        <v>0</v>
      </c>
      <c r="K255" s="37"/>
      <c r="L255" s="37">
        <f t="shared" si="30"/>
        <v>0</v>
      </c>
      <c r="N255" s="109" t="str">
        <f t="shared" si="31"/>
        <v/>
      </c>
      <c r="O255" s="110">
        <f>IF(AND(D255&lt;&gt;"",SUMIF($D$3:$D$517,D255,$F$3:$F$517)+SUMIF($D$3:$D$517,D255,$I$3:$I$517)+SUMIF($D$3:$D$517,D255,$J$3:$J$517)&gt;3005.06),IF(COUNTIF($D$3:D255,D255)&gt;1,INDEX([1]INGRESOS!$A$1:$O$523,MATCH(D255,$D$2:D254,0),COLUMN($O$2)),MAX($O$2:O254)+1),0)</f>
        <v>0</v>
      </c>
      <c r="P255" s="111" t="str">
        <f t="shared" si="32"/>
        <v/>
      </c>
      <c r="Q255" s="97"/>
      <c r="R255" s="28"/>
    </row>
    <row r="256" spans="1:18" x14ac:dyDescent="0.25">
      <c r="A256" s="30"/>
      <c r="B256" s="30" t="str">
        <f t="shared" si="27"/>
        <v/>
      </c>
      <c r="C256" s="31"/>
      <c r="D256" s="102" t="str">
        <f>IF(E256&lt;&gt;"",VLOOKUP(E256,[1]CLIENTES!$A$2:$B$1001,2,FALSE),"")</f>
        <v/>
      </c>
      <c r="E256" s="33"/>
      <c r="F256" s="34"/>
      <c r="G256" s="35">
        <v>21</v>
      </c>
      <c r="H256" s="36"/>
      <c r="I256" s="37">
        <f t="shared" si="28"/>
        <v>0</v>
      </c>
      <c r="J256" s="37">
        <f t="shared" si="29"/>
        <v>0</v>
      </c>
      <c r="K256" s="37"/>
      <c r="L256" s="37">
        <f t="shared" si="30"/>
        <v>0</v>
      </c>
      <c r="N256" s="109" t="str">
        <f t="shared" si="31"/>
        <v/>
      </c>
      <c r="O256" s="110">
        <f>IF(AND(D256&lt;&gt;"",SUMIF($D$3:$D$517,D256,$F$3:$F$517)+SUMIF($D$3:$D$517,D256,$I$3:$I$517)+SUMIF($D$3:$D$517,D256,$J$3:$J$517)&gt;3005.06),IF(COUNTIF($D$3:D256,D256)&gt;1,INDEX([1]INGRESOS!$A$1:$O$523,MATCH(D256,$D$2:D255,0),COLUMN($O$2)),MAX($O$2:O255)+1),0)</f>
        <v>0</v>
      </c>
      <c r="P256" s="111" t="str">
        <f t="shared" si="32"/>
        <v/>
      </c>
      <c r="Q256" s="97"/>
      <c r="R256" s="28"/>
    </row>
    <row r="257" spans="1:18" x14ac:dyDescent="0.25">
      <c r="A257" s="30"/>
      <c r="B257" s="30" t="str">
        <f t="shared" si="27"/>
        <v/>
      </c>
      <c r="C257" s="31"/>
      <c r="D257" s="102" t="str">
        <f>IF(E257&lt;&gt;"",VLOOKUP(E257,[1]CLIENTES!$A$2:$B$1001,2,FALSE),"")</f>
        <v/>
      </c>
      <c r="E257" s="33"/>
      <c r="F257" s="34"/>
      <c r="G257" s="35">
        <v>21</v>
      </c>
      <c r="H257" s="36"/>
      <c r="I257" s="37">
        <f t="shared" si="28"/>
        <v>0</v>
      </c>
      <c r="J257" s="37">
        <f t="shared" si="29"/>
        <v>0</v>
      </c>
      <c r="K257" s="37"/>
      <c r="L257" s="37">
        <f t="shared" si="30"/>
        <v>0</v>
      </c>
      <c r="N257" s="109" t="str">
        <f t="shared" si="31"/>
        <v/>
      </c>
      <c r="O257" s="110">
        <f>IF(AND(D257&lt;&gt;"",SUMIF($D$3:$D$517,D257,$F$3:$F$517)+SUMIF($D$3:$D$517,D257,$I$3:$I$517)+SUMIF($D$3:$D$517,D257,$J$3:$J$517)&gt;3005.06),IF(COUNTIF($D$3:D257,D257)&gt;1,INDEX([1]INGRESOS!$A$1:$O$523,MATCH(D257,$D$2:D256,0),COLUMN($O$2)),MAX($O$2:O256)+1),0)</f>
        <v>0</v>
      </c>
      <c r="P257" s="111" t="str">
        <f t="shared" si="32"/>
        <v/>
      </c>
      <c r="Q257" s="97"/>
      <c r="R257" s="28"/>
    </row>
    <row r="258" spans="1:18" x14ac:dyDescent="0.25">
      <c r="A258" s="30"/>
      <c r="B258" s="30" t="str">
        <f t="shared" si="27"/>
        <v/>
      </c>
      <c r="C258" s="31"/>
      <c r="D258" s="102" t="str">
        <f>IF(E258&lt;&gt;"",VLOOKUP(E258,[1]CLIENTES!$A$2:$B$1001,2,FALSE),"")</f>
        <v/>
      </c>
      <c r="E258" s="33"/>
      <c r="F258" s="34"/>
      <c r="G258" s="35">
        <v>21</v>
      </c>
      <c r="H258" s="36"/>
      <c r="I258" s="37">
        <f t="shared" si="28"/>
        <v>0</v>
      </c>
      <c r="J258" s="37">
        <f t="shared" si="29"/>
        <v>0</v>
      </c>
      <c r="K258" s="37"/>
      <c r="L258" s="37">
        <f t="shared" si="30"/>
        <v>0</v>
      </c>
      <c r="N258" s="109" t="str">
        <f t="shared" si="31"/>
        <v/>
      </c>
      <c r="O258" s="110">
        <f>IF(AND(D258&lt;&gt;"",SUMIF($D$3:$D$517,D258,$F$3:$F$517)+SUMIF($D$3:$D$517,D258,$I$3:$I$517)+SUMIF($D$3:$D$517,D258,$J$3:$J$517)&gt;3005.06),IF(COUNTIF($D$3:D258,D258)&gt;1,INDEX([1]INGRESOS!$A$1:$O$523,MATCH(D258,$D$2:D257,0),COLUMN($O$2)),MAX($O$2:O257)+1),0)</f>
        <v>0</v>
      </c>
      <c r="P258" s="111" t="str">
        <f t="shared" si="32"/>
        <v/>
      </c>
      <c r="Q258" s="97"/>
      <c r="R258" s="28"/>
    </row>
    <row r="259" spans="1:18" x14ac:dyDescent="0.25">
      <c r="A259" s="30"/>
      <c r="B259" s="30" t="str">
        <f t="shared" si="27"/>
        <v/>
      </c>
      <c r="C259" s="31"/>
      <c r="D259" s="102" t="str">
        <f>IF(E259&lt;&gt;"",VLOOKUP(E259,[1]CLIENTES!$A$2:$B$1001,2,FALSE),"")</f>
        <v/>
      </c>
      <c r="E259" s="33"/>
      <c r="F259" s="34"/>
      <c r="G259" s="35">
        <v>21</v>
      </c>
      <c r="H259" s="36"/>
      <c r="I259" s="37">
        <f t="shared" si="28"/>
        <v>0</v>
      </c>
      <c r="J259" s="37">
        <f t="shared" si="29"/>
        <v>0</v>
      </c>
      <c r="K259" s="37"/>
      <c r="L259" s="37">
        <f t="shared" si="30"/>
        <v>0</v>
      </c>
      <c r="N259" s="109" t="str">
        <f t="shared" si="31"/>
        <v/>
      </c>
      <c r="O259" s="110">
        <f>IF(AND(D259&lt;&gt;"",SUMIF($D$3:$D$517,D259,$F$3:$F$517)+SUMIF($D$3:$D$517,D259,$I$3:$I$517)+SUMIF($D$3:$D$517,D259,$J$3:$J$517)&gt;3005.06),IF(COUNTIF($D$3:D259,D259)&gt;1,INDEX([1]INGRESOS!$A$1:$O$523,MATCH(D259,$D$2:D258,0),COLUMN($O$2)),MAX($O$2:O258)+1),0)</f>
        <v>0</v>
      </c>
      <c r="P259" s="111" t="str">
        <f t="shared" si="32"/>
        <v/>
      </c>
      <c r="Q259" s="97"/>
      <c r="R259" s="28"/>
    </row>
    <row r="260" spans="1:18" x14ac:dyDescent="0.25">
      <c r="A260" s="30"/>
      <c r="B260" s="30" t="str">
        <f t="shared" si="27"/>
        <v/>
      </c>
      <c r="C260" s="31"/>
      <c r="D260" s="102" t="str">
        <f>IF(E260&lt;&gt;"",VLOOKUP(E260,[1]CLIENTES!$A$2:$B$1001,2,FALSE),"")</f>
        <v/>
      </c>
      <c r="E260" s="33"/>
      <c r="F260" s="34"/>
      <c r="G260" s="35">
        <v>21</v>
      </c>
      <c r="H260" s="36"/>
      <c r="I260" s="37">
        <f t="shared" si="28"/>
        <v>0</v>
      </c>
      <c r="J260" s="37">
        <f t="shared" si="29"/>
        <v>0</v>
      </c>
      <c r="K260" s="37"/>
      <c r="L260" s="37">
        <f t="shared" si="30"/>
        <v>0</v>
      </c>
      <c r="N260" s="109" t="str">
        <f t="shared" si="31"/>
        <v/>
      </c>
      <c r="O260" s="110">
        <f>IF(AND(D260&lt;&gt;"",SUMIF($D$3:$D$517,D260,$F$3:$F$517)+SUMIF($D$3:$D$517,D260,$I$3:$I$517)+SUMIF($D$3:$D$517,D260,$J$3:$J$517)&gt;3005.06),IF(COUNTIF($D$3:D260,D260)&gt;1,INDEX([1]INGRESOS!$A$1:$O$523,MATCH(D260,$D$2:D259,0),COLUMN($O$2)),MAX($O$2:O259)+1),0)</f>
        <v>0</v>
      </c>
      <c r="P260" s="111" t="str">
        <f t="shared" si="32"/>
        <v/>
      </c>
      <c r="Q260" s="97"/>
      <c r="R260" s="28"/>
    </row>
    <row r="261" spans="1:18" x14ac:dyDescent="0.25">
      <c r="A261" s="30"/>
      <c r="B261" s="30" t="str">
        <f t="shared" si="27"/>
        <v/>
      </c>
      <c r="C261" s="31"/>
      <c r="D261" s="102" t="str">
        <f>IF(E261&lt;&gt;"",VLOOKUP(E261,[1]CLIENTES!$A$2:$B$1001,2,FALSE),"")</f>
        <v/>
      </c>
      <c r="E261" s="33"/>
      <c r="F261" s="34"/>
      <c r="G261" s="35">
        <v>21</v>
      </c>
      <c r="H261" s="36"/>
      <c r="I261" s="37">
        <f t="shared" si="28"/>
        <v>0</v>
      </c>
      <c r="J261" s="37">
        <f t="shared" si="29"/>
        <v>0</v>
      </c>
      <c r="K261" s="37"/>
      <c r="L261" s="37">
        <f t="shared" si="30"/>
        <v>0</v>
      </c>
      <c r="N261" s="109" t="str">
        <f t="shared" si="31"/>
        <v/>
      </c>
      <c r="O261" s="110">
        <f>IF(AND(D261&lt;&gt;"",SUMIF($D$3:$D$517,D261,$F$3:$F$517)+SUMIF($D$3:$D$517,D261,$I$3:$I$517)+SUMIF($D$3:$D$517,D261,$J$3:$J$517)&gt;3005.06),IF(COUNTIF($D$3:D261,D261)&gt;1,INDEX([1]INGRESOS!$A$1:$O$523,MATCH(D261,$D$2:D260,0),COLUMN($O$2)),MAX($O$2:O260)+1),0)</f>
        <v>0</v>
      </c>
      <c r="P261" s="111" t="str">
        <f t="shared" si="32"/>
        <v/>
      </c>
      <c r="Q261" s="97"/>
      <c r="R261" s="28"/>
    </row>
    <row r="262" spans="1:18" x14ac:dyDescent="0.25">
      <c r="A262" s="30"/>
      <c r="B262" s="30" t="str">
        <f t="shared" si="27"/>
        <v/>
      </c>
      <c r="C262" s="31"/>
      <c r="D262" s="102" t="str">
        <f>IF(E262&lt;&gt;"",VLOOKUP(E262,[1]CLIENTES!$A$2:$B$1001,2,FALSE),"")</f>
        <v/>
      </c>
      <c r="E262" s="33"/>
      <c r="F262" s="34"/>
      <c r="G262" s="35">
        <v>21</v>
      </c>
      <c r="H262" s="36"/>
      <c r="I262" s="37">
        <f t="shared" si="28"/>
        <v>0</v>
      </c>
      <c r="J262" s="37">
        <f t="shared" si="29"/>
        <v>0</v>
      </c>
      <c r="K262" s="37"/>
      <c r="L262" s="37">
        <f t="shared" si="30"/>
        <v>0</v>
      </c>
      <c r="N262" s="109" t="str">
        <f t="shared" si="31"/>
        <v/>
      </c>
      <c r="O262" s="110">
        <f>IF(AND(D262&lt;&gt;"",SUMIF($D$3:$D$517,D262,$F$3:$F$517)+SUMIF($D$3:$D$517,D262,$I$3:$I$517)+SUMIF($D$3:$D$517,D262,$J$3:$J$517)&gt;3005.06),IF(COUNTIF($D$3:D262,D262)&gt;1,INDEX([1]INGRESOS!$A$1:$O$523,MATCH(D262,$D$2:D261,0),COLUMN($O$2)),MAX($O$2:O261)+1),0)</f>
        <v>0</v>
      </c>
      <c r="P262" s="111" t="str">
        <f t="shared" si="32"/>
        <v/>
      </c>
      <c r="Q262" s="97"/>
      <c r="R262" s="28"/>
    </row>
    <row r="263" spans="1:18" x14ac:dyDescent="0.25">
      <c r="A263" s="30"/>
      <c r="B263" s="30" t="str">
        <f t="shared" ref="B263:B326" si="33">IF(A263&lt;&gt;"",A263,"")</f>
        <v/>
      </c>
      <c r="C263" s="31"/>
      <c r="D263" s="102" t="str">
        <f>IF(E263&lt;&gt;"",VLOOKUP(E263,[1]CLIENTES!$A$2:$B$1001,2,FALSE),"")</f>
        <v/>
      </c>
      <c r="E263" s="33"/>
      <c r="F263" s="34"/>
      <c r="G263" s="35">
        <v>21</v>
      </c>
      <c r="H263" s="36"/>
      <c r="I263" s="37">
        <f t="shared" si="28"/>
        <v>0</v>
      </c>
      <c r="J263" s="37">
        <f t="shared" si="29"/>
        <v>0</v>
      </c>
      <c r="K263" s="37"/>
      <c r="L263" s="37">
        <f t="shared" si="30"/>
        <v>0</v>
      </c>
      <c r="N263" s="109" t="str">
        <f t="shared" si="31"/>
        <v/>
      </c>
      <c r="O263" s="110">
        <f>IF(AND(D263&lt;&gt;"",SUMIF($D$3:$D$517,D263,$F$3:$F$517)+SUMIF($D$3:$D$517,D263,$I$3:$I$517)+SUMIF($D$3:$D$517,D263,$J$3:$J$517)&gt;3005.06),IF(COUNTIF($D$3:D263,D263)&gt;1,INDEX([1]INGRESOS!$A$1:$O$523,MATCH(D263,$D$2:D262,0),COLUMN($O$2)),MAX($O$2:O262)+1),0)</f>
        <v>0</v>
      </c>
      <c r="P263" s="111" t="str">
        <f t="shared" si="32"/>
        <v/>
      </c>
      <c r="Q263" s="97"/>
      <c r="R263" s="28"/>
    </row>
    <row r="264" spans="1:18" x14ac:dyDescent="0.25">
      <c r="A264" s="30"/>
      <c r="B264" s="30" t="str">
        <f t="shared" si="33"/>
        <v/>
      </c>
      <c r="C264" s="31"/>
      <c r="D264" s="102" t="str">
        <f>IF(E264&lt;&gt;"",VLOOKUP(E264,[1]CLIENTES!$A$2:$B$1001,2,FALSE),"")</f>
        <v/>
      </c>
      <c r="E264" s="33"/>
      <c r="F264" s="34"/>
      <c r="G264" s="35">
        <v>21</v>
      </c>
      <c r="H264" s="36"/>
      <c r="I264" s="37">
        <f t="shared" si="28"/>
        <v>0</v>
      </c>
      <c r="J264" s="37">
        <f t="shared" si="29"/>
        <v>0</v>
      </c>
      <c r="K264" s="37"/>
      <c r="L264" s="37">
        <f t="shared" si="30"/>
        <v>0</v>
      </c>
      <c r="N264" s="109" t="str">
        <f t="shared" si="31"/>
        <v/>
      </c>
      <c r="O264" s="110">
        <f>IF(AND(D264&lt;&gt;"",SUMIF($D$3:$D$517,D264,$F$3:$F$517)+SUMIF($D$3:$D$517,D264,$I$3:$I$517)+SUMIF($D$3:$D$517,D264,$J$3:$J$517)&gt;3005.06),IF(COUNTIF($D$3:D264,D264)&gt;1,INDEX([1]INGRESOS!$A$1:$O$523,MATCH(D264,$D$2:D263,0),COLUMN($O$2)),MAX($O$2:O263)+1),0)</f>
        <v>0</v>
      </c>
      <c r="P264" s="111" t="str">
        <f t="shared" si="32"/>
        <v/>
      </c>
      <c r="Q264" s="97"/>
      <c r="R264" s="28"/>
    </row>
    <row r="265" spans="1:18" x14ac:dyDescent="0.25">
      <c r="A265" s="30"/>
      <c r="B265" s="30" t="str">
        <f t="shared" si="33"/>
        <v/>
      </c>
      <c r="C265" s="31"/>
      <c r="D265" s="102" t="str">
        <f>IF(E265&lt;&gt;"",VLOOKUP(E265,[1]CLIENTES!$A$2:$B$1001,2,FALSE),"")</f>
        <v/>
      </c>
      <c r="E265" s="33"/>
      <c r="F265" s="34"/>
      <c r="G265" s="35">
        <v>21</v>
      </c>
      <c r="H265" s="36"/>
      <c r="I265" s="37">
        <f t="shared" si="28"/>
        <v>0</v>
      </c>
      <c r="J265" s="37">
        <f t="shared" si="29"/>
        <v>0</v>
      </c>
      <c r="K265" s="37"/>
      <c r="L265" s="37">
        <f t="shared" si="30"/>
        <v>0</v>
      </c>
      <c r="N265" s="109" t="str">
        <f t="shared" si="31"/>
        <v/>
      </c>
      <c r="O265" s="110">
        <f>IF(AND(D265&lt;&gt;"",SUMIF($D$3:$D$517,D265,$F$3:$F$517)+SUMIF($D$3:$D$517,D265,$I$3:$I$517)+SUMIF($D$3:$D$517,D265,$J$3:$J$517)&gt;3005.06),IF(COUNTIF($D$3:D265,D265)&gt;1,INDEX([1]INGRESOS!$A$1:$O$523,MATCH(D265,$D$2:D264,0),COLUMN($O$2)),MAX($O$2:O264)+1),0)</f>
        <v>0</v>
      </c>
      <c r="P265" s="111" t="str">
        <f t="shared" si="32"/>
        <v/>
      </c>
      <c r="Q265" s="97"/>
      <c r="R265" s="28"/>
    </row>
    <row r="266" spans="1:18" x14ac:dyDescent="0.25">
      <c r="A266" s="30"/>
      <c r="B266" s="30" t="str">
        <f t="shared" si="33"/>
        <v/>
      </c>
      <c r="C266" s="31"/>
      <c r="D266" s="102" t="str">
        <f>IF(E266&lt;&gt;"",VLOOKUP(E266,[1]CLIENTES!$A$2:$B$1001,2,FALSE),"")</f>
        <v/>
      </c>
      <c r="E266" s="33"/>
      <c r="F266" s="34"/>
      <c r="G266" s="35">
        <v>21</v>
      </c>
      <c r="H266" s="36"/>
      <c r="I266" s="37">
        <f t="shared" si="28"/>
        <v>0</v>
      </c>
      <c r="J266" s="37">
        <f t="shared" si="29"/>
        <v>0</v>
      </c>
      <c r="K266" s="37"/>
      <c r="L266" s="37">
        <f t="shared" si="30"/>
        <v>0</v>
      </c>
      <c r="N266" s="109" t="str">
        <f t="shared" si="31"/>
        <v/>
      </c>
      <c r="O266" s="110">
        <f>IF(AND(D266&lt;&gt;"",SUMIF($D$3:$D$517,D266,$F$3:$F$517)+SUMIF($D$3:$D$517,D266,$I$3:$I$517)+SUMIF($D$3:$D$517,D266,$J$3:$J$517)&gt;3005.06),IF(COUNTIF($D$3:D266,D266)&gt;1,INDEX([1]INGRESOS!$A$1:$O$523,MATCH(D266,$D$2:D265,0),COLUMN($O$2)),MAX($O$2:O265)+1),0)</f>
        <v>0</v>
      </c>
      <c r="P266" s="111" t="str">
        <f t="shared" si="32"/>
        <v/>
      </c>
      <c r="Q266" s="97"/>
      <c r="R266" s="28"/>
    </row>
    <row r="267" spans="1:18" x14ac:dyDescent="0.25">
      <c r="A267" s="30"/>
      <c r="B267" s="30" t="str">
        <f t="shared" si="33"/>
        <v/>
      </c>
      <c r="C267" s="31"/>
      <c r="D267" s="102" t="str">
        <f>IF(E267&lt;&gt;"",VLOOKUP(E267,[1]CLIENTES!$A$2:$B$1001,2,FALSE),"")</f>
        <v/>
      </c>
      <c r="E267" s="33"/>
      <c r="F267" s="34"/>
      <c r="G267" s="35">
        <v>21</v>
      </c>
      <c r="H267" s="36"/>
      <c r="I267" s="37">
        <f t="shared" si="28"/>
        <v>0</v>
      </c>
      <c r="J267" s="37">
        <f t="shared" si="29"/>
        <v>0</v>
      </c>
      <c r="K267" s="37"/>
      <c r="L267" s="37">
        <f t="shared" si="30"/>
        <v>0</v>
      </c>
      <c r="N267" s="109" t="str">
        <f t="shared" si="31"/>
        <v/>
      </c>
      <c r="O267" s="110">
        <f>IF(AND(D267&lt;&gt;"",SUMIF($D$3:$D$517,D267,$F$3:$F$517)+SUMIF($D$3:$D$517,D267,$I$3:$I$517)+SUMIF($D$3:$D$517,D267,$J$3:$J$517)&gt;3005.06),IF(COUNTIF($D$3:D267,D267)&gt;1,INDEX([1]INGRESOS!$A$1:$O$523,MATCH(D267,$D$2:D266,0),COLUMN($O$2)),MAX($O$2:O266)+1),0)</f>
        <v>0</v>
      </c>
      <c r="P267" s="111" t="str">
        <f t="shared" si="32"/>
        <v/>
      </c>
      <c r="Q267" s="97"/>
      <c r="R267" s="28"/>
    </row>
    <row r="268" spans="1:18" x14ac:dyDescent="0.25">
      <c r="A268" s="30"/>
      <c r="B268" s="30" t="str">
        <f t="shared" si="33"/>
        <v/>
      </c>
      <c r="C268" s="31"/>
      <c r="D268" s="102" t="str">
        <f>IF(E268&lt;&gt;"",VLOOKUP(E268,[1]CLIENTES!$A$2:$B$1001,2,FALSE),"")</f>
        <v/>
      </c>
      <c r="E268" s="33"/>
      <c r="F268" s="34"/>
      <c r="G268" s="35">
        <v>21</v>
      </c>
      <c r="H268" s="36"/>
      <c r="I268" s="37">
        <f t="shared" si="28"/>
        <v>0</v>
      </c>
      <c r="J268" s="37">
        <f t="shared" si="29"/>
        <v>0</v>
      </c>
      <c r="K268" s="37"/>
      <c r="L268" s="37">
        <f t="shared" si="30"/>
        <v>0</v>
      </c>
      <c r="N268" s="109" t="str">
        <f t="shared" si="31"/>
        <v/>
      </c>
      <c r="O268" s="110">
        <f>IF(AND(D268&lt;&gt;"",SUMIF($D$3:$D$517,D268,$F$3:$F$517)+SUMIF($D$3:$D$517,D268,$I$3:$I$517)+SUMIF($D$3:$D$517,D268,$J$3:$J$517)&gt;3005.06),IF(COUNTIF($D$3:D268,D268)&gt;1,INDEX([1]INGRESOS!$A$1:$O$523,MATCH(D268,$D$2:D267,0),COLUMN($O$2)),MAX($O$2:O267)+1),0)</f>
        <v>0</v>
      </c>
      <c r="P268" s="111" t="str">
        <f t="shared" si="32"/>
        <v/>
      </c>
      <c r="Q268" s="97"/>
      <c r="R268" s="28"/>
    </row>
    <row r="269" spans="1:18" x14ac:dyDescent="0.25">
      <c r="A269" s="30"/>
      <c r="B269" s="30" t="str">
        <f t="shared" si="33"/>
        <v/>
      </c>
      <c r="C269" s="31"/>
      <c r="D269" s="102" t="str">
        <f>IF(E269&lt;&gt;"",VLOOKUP(E269,[1]CLIENTES!$A$2:$B$1001,2,FALSE),"")</f>
        <v/>
      </c>
      <c r="E269" s="33"/>
      <c r="F269" s="34"/>
      <c r="G269" s="35">
        <v>21</v>
      </c>
      <c r="H269" s="36"/>
      <c r="I269" s="37">
        <f t="shared" si="28"/>
        <v>0</v>
      </c>
      <c r="J269" s="37">
        <f t="shared" si="29"/>
        <v>0</v>
      </c>
      <c r="K269" s="37"/>
      <c r="L269" s="37">
        <f t="shared" si="30"/>
        <v>0</v>
      </c>
      <c r="N269" s="109" t="str">
        <f t="shared" si="31"/>
        <v/>
      </c>
      <c r="O269" s="110">
        <f>IF(AND(D269&lt;&gt;"",SUMIF($D$3:$D$517,D269,$F$3:$F$517)+SUMIF($D$3:$D$517,D269,$I$3:$I$517)+SUMIF($D$3:$D$517,D269,$J$3:$J$517)&gt;3005.06),IF(COUNTIF($D$3:D269,D269)&gt;1,INDEX([1]INGRESOS!$A$1:$O$523,MATCH(D269,$D$2:D268,0),COLUMN($O$2)),MAX($O$2:O268)+1),0)</f>
        <v>0</v>
      </c>
      <c r="P269" s="111" t="str">
        <f t="shared" si="32"/>
        <v/>
      </c>
      <c r="Q269" s="97"/>
      <c r="R269" s="28"/>
    </row>
    <row r="270" spans="1:18" x14ac:dyDescent="0.25">
      <c r="A270" s="30"/>
      <c r="B270" s="30" t="str">
        <f t="shared" si="33"/>
        <v/>
      </c>
      <c r="C270" s="31"/>
      <c r="D270" s="102" t="str">
        <f>IF(E270&lt;&gt;"",VLOOKUP(E270,[1]CLIENTES!$A$2:$B$1001,2,FALSE),"")</f>
        <v/>
      </c>
      <c r="E270" s="33"/>
      <c r="F270" s="34"/>
      <c r="G270" s="35">
        <v>21</v>
      </c>
      <c r="H270" s="36"/>
      <c r="I270" s="37">
        <f t="shared" si="28"/>
        <v>0</v>
      </c>
      <c r="J270" s="37">
        <f t="shared" si="29"/>
        <v>0</v>
      </c>
      <c r="K270" s="37"/>
      <c r="L270" s="37">
        <f t="shared" si="30"/>
        <v>0</v>
      </c>
      <c r="N270" s="109" t="str">
        <f t="shared" si="31"/>
        <v/>
      </c>
      <c r="O270" s="110">
        <f>IF(AND(D270&lt;&gt;"",SUMIF($D$3:$D$517,D270,$F$3:$F$517)+SUMIF($D$3:$D$517,D270,$I$3:$I$517)+SUMIF($D$3:$D$517,D270,$J$3:$J$517)&gt;3005.06),IF(COUNTIF($D$3:D270,D270)&gt;1,INDEX([1]INGRESOS!$A$1:$O$523,MATCH(D270,$D$2:D269,0),COLUMN($O$2)),MAX($O$2:O269)+1),0)</f>
        <v>0</v>
      </c>
      <c r="P270" s="111" t="str">
        <f t="shared" si="32"/>
        <v/>
      </c>
      <c r="Q270" s="97"/>
      <c r="R270" s="28"/>
    </row>
    <row r="271" spans="1:18" x14ac:dyDescent="0.25">
      <c r="A271" s="30"/>
      <c r="B271" s="30" t="str">
        <f t="shared" si="33"/>
        <v/>
      </c>
      <c r="C271" s="31"/>
      <c r="D271" s="102" t="str">
        <f>IF(E271&lt;&gt;"",VLOOKUP(E271,[1]CLIENTES!$A$2:$B$1001,2,FALSE),"")</f>
        <v/>
      </c>
      <c r="E271" s="33"/>
      <c r="F271" s="34"/>
      <c r="G271" s="35">
        <v>21</v>
      </c>
      <c r="H271" s="36"/>
      <c r="I271" s="37">
        <f t="shared" si="28"/>
        <v>0</v>
      </c>
      <c r="J271" s="37">
        <f t="shared" si="29"/>
        <v>0</v>
      </c>
      <c r="K271" s="37"/>
      <c r="L271" s="37">
        <f t="shared" si="30"/>
        <v>0</v>
      </c>
      <c r="N271" s="109" t="str">
        <f t="shared" si="31"/>
        <v/>
      </c>
      <c r="O271" s="110">
        <f>IF(AND(D271&lt;&gt;"",SUMIF($D$3:$D$517,D271,$F$3:$F$517)+SUMIF($D$3:$D$517,D271,$I$3:$I$517)+SUMIF($D$3:$D$517,D271,$J$3:$J$517)&gt;3005.06),IF(COUNTIF($D$3:D271,D271)&gt;1,INDEX([1]INGRESOS!$A$1:$O$523,MATCH(D271,$D$2:D270,0),COLUMN($O$2)),MAX($O$2:O270)+1),0)</f>
        <v>0</v>
      </c>
      <c r="P271" s="111" t="str">
        <f t="shared" si="32"/>
        <v/>
      </c>
      <c r="Q271" s="97"/>
      <c r="R271" s="28"/>
    </row>
    <row r="272" spans="1:18" x14ac:dyDescent="0.25">
      <c r="A272" s="30"/>
      <c r="B272" s="30" t="str">
        <f t="shared" si="33"/>
        <v/>
      </c>
      <c r="C272" s="31"/>
      <c r="D272" s="102" t="str">
        <f>IF(E272&lt;&gt;"",VLOOKUP(E272,[1]CLIENTES!$A$2:$B$1001,2,FALSE),"")</f>
        <v/>
      </c>
      <c r="E272" s="33"/>
      <c r="F272" s="34"/>
      <c r="G272" s="35">
        <v>21</v>
      </c>
      <c r="H272" s="36"/>
      <c r="I272" s="37">
        <f t="shared" si="28"/>
        <v>0</v>
      </c>
      <c r="J272" s="37">
        <f t="shared" si="29"/>
        <v>0</v>
      </c>
      <c r="K272" s="37"/>
      <c r="L272" s="37">
        <f t="shared" si="30"/>
        <v>0</v>
      </c>
      <c r="N272" s="109" t="str">
        <f t="shared" si="31"/>
        <v/>
      </c>
      <c r="O272" s="110">
        <f>IF(AND(D272&lt;&gt;"",SUMIF($D$3:$D$517,D272,$F$3:$F$517)+SUMIF($D$3:$D$517,D272,$I$3:$I$517)+SUMIF($D$3:$D$517,D272,$J$3:$J$517)&gt;3005.06),IF(COUNTIF($D$3:D272,D272)&gt;1,INDEX([1]INGRESOS!$A$1:$O$523,MATCH(D272,$D$2:D271,0),COLUMN($O$2)),MAX($O$2:O271)+1),0)</f>
        <v>0</v>
      </c>
      <c r="P272" s="111" t="str">
        <f t="shared" si="32"/>
        <v/>
      </c>
      <c r="Q272" s="97"/>
      <c r="R272" s="28"/>
    </row>
    <row r="273" spans="1:18" x14ac:dyDescent="0.25">
      <c r="A273" s="30"/>
      <c r="B273" s="30" t="str">
        <f t="shared" si="33"/>
        <v/>
      </c>
      <c r="C273" s="31"/>
      <c r="D273" s="102" t="str">
        <f>IF(E273&lt;&gt;"",VLOOKUP(E273,[1]CLIENTES!$A$2:$B$1001,2,FALSE),"")</f>
        <v/>
      </c>
      <c r="E273" s="33"/>
      <c r="F273" s="34"/>
      <c r="G273" s="35">
        <v>21</v>
      </c>
      <c r="H273" s="36"/>
      <c r="I273" s="37">
        <f t="shared" si="28"/>
        <v>0</v>
      </c>
      <c r="J273" s="37">
        <f t="shared" si="29"/>
        <v>0</v>
      </c>
      <c r="K273" s="37"/>
      <c r="L273" s="37">
        <f t="shared" si="30"/>
        <v>0</v>
      </c>
      <c r="N273" s="109" t="str">
        <f t="shared" si="31"/>
        <v/>
      </c>
      <c r="O273" s="110">
        <f>IF(AND(D273&lt;&gt;"",SUMIF($D$3:$D$517,D273,$F$3:$F$517)+SUMIF($D$3:$D$517,D273,$I$3:$I$517)+SUMIF($D$3:$D$517,D273,$J$3:$J$517)&gt;3005.06),IF(COUNTIF($D$3:D273,D273)&gt;1,INDEX([1]INGRESOS!$A$1:$O$523,MATCH(D273,$D$2:D272,0),COLUMN($O$2)),MAX($O$2:O272)+1),0)</f>
        <v>0</v>
      </c>
      <c r="P273" s="111" t="str">
        <f t="shared" si="32"/>
        <v/>
      </c>
      <c r="Q273" s="97"/>
      <c r="R273" s="28"/>
    </row>
    <row r="274" spans="1:18" x14ac:dyDescent="0.25">
      <c r="A274" s="30"/>
      <c r="B274" s="30" t="str">
        <f t="shared" si="33"/>
        <v/>
      </c>
      <c r="C274" s="31"/>
      <c r="D274" s="102" t="str">
        <f>IF(E274&lt;&gt;"",VLOOKUP(E274,[1]CLIENTES!$A$2:$B$1001,2,FALSE),"")</f>
        <v/>
      </c>
      <c r="E274" s="33"/>
      <c r="F274" s="34"/>
      <c r="G274" s="35">
        <v>21</v>
      </c>
      <c r="H274" s="36"/>
      <c r="I274" s="37">
        <f t="shared" si="28"/>
        <v>0</v>
      </c>
      <c r="J274" s="37">
        <f t="shared" si="29"/>
        <v>0</v>
      </c>
      <c r="K274" s="37"/>
      <c r="L274" s="37">
        <f t="shared" si="30"/>
        <v>0</v>
      </c>
      <c r="N274" s="109" t="str">
        <f t="shared" si="31"/>
        <v/>
      </c>
      <c r="O274" s="110">
        <f>IF(AND(D274&lt;&gt;"",SUMIF($D$3:$D$517,D274,$F$3:$F$517)+SUMIF($D$3:$D$517,D274,$I$3:$I$517)+SUMIF($D$3:$D$517,D274,$J$3:$J$517)&gt;3005.06),IF(COUNTIF($D$3:D274,D274)&gt;1,INDEX([1]INGRESOS!$A$1:$O$523,MATCH(D274,$D$2:D273,0),COLUMN($O$2)),MAX($O$2:O273)+1),0)</f>
        <v>0</v>
      </c>
      <c r="P274" s="111" t="str">
        <f t="shared" si="32"/>
        <v/>
      </c>
      <c r="Q274" s="97"/>
      <c r="R274" s="28"/>
    </row>
    <row r="275" spans="1:18" x14ac:dyDescent="0.25">
      <c r="A275" s="30"/>
      <c r="B275" s="30" t="str">
        <f t="shared" si="33"/>
        <v/>
      </c>
      <c r="C275" s="31"/>
      <c r="D275" s="102" t="str">
        <f>IF(E275&lt;&gt;"",VLOOKUP(E275,[1]CLIENTES!$A$2:$B$1001,2,FALSE),"")</f>
        <v/>
      </c>
      <c r="E275" s="33"/>
      <c r="F275" s="34"/>
      <c r="G275" s="35">
        <v>21</v>
      </c>
      <c r="H275" s="36"/>
      <c r="I275" s="37">
        <f t="shared" si="28"/>
        <v>0</v>
      </c>
      <c r="J275" s="37">
        <f t="shared" si="29"/>
        <v>0</v>
      </c>
      <c r="K275" s="37"/>
      <c r="L275" s="37">
        <f t="shared" si="30"/>
        <v>0</v>
      </c>
      <c r="N275" s="109" t="str">
        <f t="shared" si="31"/>
        <v/>
      </c>
      <c r="O275" s="110">
        <f>IF(AND(D275&lt;&gt;"",SUMIF($D$3:$D$517,D275,$F$3:$F$517)+SUMIF($D$3:$D$517,D275,$I$3:$I$517)+SUMIF($D$3:$D$517,D275,$J$3:$J$517)&gt;3005.06),IF(COUNTIF($D$3:D275,D275)&gt;1,INDEX([1]INGRESOS!$A$1:$O$523,MATCH(D275,$D$2:D274,0),COLUMN($O$2)),MAX($O$2:O274)+1),0)</f>
        <v>0</v>
      </c>
      <c r="P275" s="111" t="str">
        <f t="shared" si="32"/>
        <v/>
      </c>
      <c r="Q275" s="97"/>
      <c r="R275" s="28"/>
    </row>
    <row r="276" spans="1:18" x14ac:dyDescent="0.25">
      <c r="A276" s="30"/>
      <c r="B276" s="30" t="str">
        <f t="shared" si="33"/>
        <v/>
      </c>
      <c r="C276" s="31"/>
      <c r="D276" s="102" t="str">
        <f>IF(E276&lt;&gt;"",VLOOKUP(E276,[1]CLIENTES!$A$2:$B$1001,2,FALSE),"")</f>
        <v/>
      </c>
      <c r="E276" s="33"/>
      <c r="F276" s="34"/>
      <c r="G276" s="35">
        <v>21</v>
      </c>
      <c r="H276" s="36"/>
      <c r="I276" s="37">
        <f t="shared" si="28"/>
        <v>0</v>
      </c>
      <c r="J276" s="37">
        <f t="shared" si="29"/>
        <v>0</v>
      </c>
      <c r="K276" s="37"/>
      <c r="L276" s="37">
        <f t="shared" si="30"/>
        <v>0</v>
      </c>
      <c r="N276" s="109" t="str">
        <f t="shared" si="31"/>
        <v/>
      </c>
      <c r="O276" s="110">
        <f>IF(AND(D276&lt;&gt;"",SUMIF($D$3:$D$517,D276,$F$3:$F$517)+SUMIF($D$3:$D$517,D276,$I$3:$I$517)+SUMIF($D$3:$D$517,D276,$J$3:$J$517)&gt;3005.06),IF(COUNTIF($D$3:D276,D276)&gt;1,INDEX([1]INGRESOS!$A$1:$O$523,MATCH(D276,$D$2:D275,0),COLUMN($O$2)),MAX($O$2:O275)+1),0)</f>
        <v>0</v>
      </c>
      <c r="P276" s="111" t="str">
        <f t="shared" si="32"/>
        <v/>
      </c>
      <c r="Q276" s="97"/>
      <c r="R276" s="28"/>
    </row>
    <row r="277" spans="1:18" x14ac:dyDescent="0.25">
      <c r="A277" s="30"/>
      <c r="B277" s="30" t="str">
        <f t="shared" si="33"/>
        <v/>
      </c>
      <c r="C277" s="31"/>
      <c r="D277" s="102" t="str">
        <f>IF(E277&lt;&gt;"",VLOOKUP(E277,[1]CLIENTES!$A$2:$B$1001,2,FALSE),"")</f>
        <v/>
      </c>
      <c r="E277" s="33"/>
      <c r="F277" s="34"/>
      <c r="G277" s="35">
        <v>21</v>
      </c>
      <c r="H277" s="36"/>
      <c r="I277" s="37">
        <f t="shared" si="28"/>
        <v>0</v>
      </c>
      <c r="J277" s="37">
        <f t="shared" si="29"/>
        <v>0</v>
      </c>
      <c r="K277" s="37"/>
      <c r="L277" s="37">
        <f t="shared" si="30"/>
        <v>0</v>
      </c>
      <c r="N277" s="109" t="str">
        <f t="shared" si="31"/>
        <v/>
      </c>
      <c r="O277" s="110">
        <f>IF(AND(D277&lt;&gt;"",SUMIF($D$3:$D$517,D277,$F$3:$F$517)+SUMIF($D$3:$D$517,D277,$I$3:$I$517)+SUMIF($D$3:$D$517,D277,$J$3:$J$517)&gt;3005.06),IF(COUNTIF($D$3:D277,D277)&gt;1,INDEX([1]INGRESOS!$A$1:$O$523,MATCH(D277,$D$2:D276,0),COLUMN($O$2)),MAX($O$2:O276)+1),0)</f>
        <v>0</v>
      </c>
      <c r="P277" s="111" t="str">
        <f t="shared" si="32"/>
        <v/>
      </c>
      <c r="Q277" s="97"/>
      <c r="R277" s="28"/>
    </row>
    <row r="278" spans="1:18" x14ac:dyDescent="0.25">
      <c r="A278" s="30"/>
      <c r="B278" s="30" t="str">
        <f t="shared" si="33"/>
        <v/>
      </c>
      <c r="C278" s="31"/>
      <c r="D278" s="102" t="str">
        <f>IF(E278&lt;&gt;"",VLOOKUP(E278,[1]CLIENTES!$A$2:$B$1001,2,FALSE),"")</f>
        <v/>
      </c>
      <c r="E278" s="33"/>
      <c r="F278" s="34"/>
      <c r="G278" s="35">
        <v>21</v>
      </c>
      <c r="H278" s="36"/>
      <c r="I278" s="37">
        <f t="shared" si="28"/>
        <v>0</v>
      </c>
      <c r="J278" s="37">
        <f t="shared" si="29"/>
        <v>0</v>
      </c>
      <c r="K278" s="37"/>
      <c r="L278" s="37">
        <f t="shared" si="30"/>
        <v>0</v>
      </c>
      <c r="N278" s="109" t="str">
        <f t="shared" si="31"/>
        <v/>
      </c>
      <c r="O278" s="110">
        <f>IF(AND(D278&lt;&gt;"",SUMIF($D$3:$D$517,D278,$F$3:$F$517)+SUMIF($D$3:$D$517,D278,$I$3:$I$517)+SUMIF($D$3:$D$517,D278,$J$3:$J$517)&gt;3005.06),IF(COUNTIF($D$3:D278,D278)&gt;1,INDEX([1]INGRESOS!$A$1:$O$523,MATCH(D278,$D$2:D277,0),COLUMN($O$2)),MAX($O$2:O277)+1),0)</f>
        <v>0</v>
      </c>
      <c r="P278" s="111" t="str">
        <f t="shared" si="32"/>
        <v/>
      </c>
      <c r="Q278" s="97"/>
      <c r="R278" s="28"/>
    </row>
    <row r="279" spans="1:18" x14ac:dyDescent="0.25">
      <c r="A279" s="30"/>
      <c r="B279" s="30" t="str">
        <f t="shared" si="33"/>
        <v/>
      </c>
      <c r="C279" s="31"/>
      <c r="D279" s="102" t="str">
        <f>IF(E279&lt;&gt;"",VLOOKUP(E279,[1]CLIENTES!$A$2:$B$1001,2,FALSE),"")</f>
        <v/>
      </c>
      <c r="E279" s="33"/>
      <c r="F279" s="34"/>
      <c r="G279" s="35">
        <v>21</v>
      </c>
      <c r="H279" s="36"/>
      <c r="I279" s="37">
        <f t="shared" si="28"/>
        <v>0</v>
      </c>
      <c r="J279" s="37">
        <f t="shared" si="29"/>
        <v>0</v>
      </c>
      <c r="K279" s="37"/>
      <c r="L279" s="37">
        <f t="shared" si="30"/>
        <v>0</v>
      </c>
      <c r="N279" s="109" t="str">
        <f t="shared" si="31"/>
        <v/>
      </c>
      <c r="O279" s="110">
        <f>IF(AND(D279&lt;&gt;"",SUMIF($D$3:$D$517,D279,$F$3:$F$517)+SUMIF($D$3:$D$517,D279,$I$3:$I$517)+SUMIF($D$3:$D$517,D279,$J$3:$J$517)&gt;3005.06),IF(COUNTIF($D$3:D279,D279)&gt;1,INDEX([1]INGRESOS!$A$1:$O$523,MATCH(D279,$D$2:D278,0),COLUMN($O$2)),MAX($O$2:O278)+1),0)</f>
        <v>0</v>
      </c>
      <c r="P279" s="111" t="str">
        <f t="shared" si="32"/>
        <v/>
      </c>
      <c r="Q279" s="97"/>
      <c r="R279" s="28"/>
    </row>
    <row r="280" spans="1:18" x14ac:dyDescent="0.25">
      <c r="A280" s="30"/>
      <c r="B280" s="30" t="str">
        <f t="shared" si="33"/>
        <v/>
      </c>
      <c r="C280" s="31"/>
      <c r="D280" s="102" t="str">
        <f>IF(E280&lt;&gt;"",VLOOKUP(E280,[1]CLIENTES!$A$2:$B$1001,2,FALSE),"")</f>
        <v/>
      </c>
      <c r="E280" s="33"/>
      <c r="F280" s="34"/>
      <c r="G280" s="35">
        <v>21</v>
      </c>
      <c r="H280" s="36"/>
      <c r="I280" s="37">
        <f t="shared" si="28"/>
        <v>0</v>
      </c>
      <c r="J280" s="37">
        <f t="shared" si="29"/>
        <v>0</v>
      </c>
      <c r="K280" s="37"/>
      <c r="L280" s="37">
        <f t="shared" si="30"/>
        <v>0</v>
      </c>
      <c r="N280" s="109" t="str">
        <f t="shared" si="31"/>
        <v/>
      </c>
      <c r="O280" s="110">
        <f>IF(AND(D280&lt;&gt;"",SUMIF($D$3:$D$517,D280,$F$3:$F$517)+SUMIF($D$3:$D$517,D280,$I$3:$I$517)+SUMIF($D$3:$D$517,D280,$J$3:$J$517)&gt;3005.06),IF(COUNTIF($D$3:D280,D280)&gt;1,INDEX([1]INGRESOS!$A$1:$O$523,MATCH(D280,$D$2:D279,0),COLUMN($O$2)),MAX($O$2:O279)+1),0)</f>
        <v>0</v>
      </c>
      <c r="P280" s="111" t="str">
        <f t="shared" si="32"/>
        <v/>
      </c>
      <c r="Q280" s="97"/>
      <c r="R280" s="28"/>
    </row>
    <row r="281" spans="1:18" x14ac:dyDescent="0.25">
      <c r="A281" s="30"/>
      <c r="B281" s="30" t="str">
        <f t="shared" si="33"/>
        <v/>
      </c>
      <c r="C281" s="31"/>
      <c r="D281" s="102" t="str">
        <f>IF(E281&lt;&gt;"",VLOOKUP(E281,[1]CLIENTES!$A$2:$B$1001,2,FALSE),"")</f>
        <v/>
      </c>
      <c r="E281" s="33"/>
      <c r="F281" s="34"/>
      <c r="G281" s="35">
        <v>21</v>
      </c>
      <c r="H281" s="36"/>
      <c r="I281" s="37">
        <f t="shared" si="28"/>
        <v>0</v>
      </c>
      <c r="J281" s="37">
        <f t="shared" si="29"/>
        <v>0</v>
      </c>
      <c r="K281" s="37"/>
      <c r="L281" s="37">
        <f t="shared" si="30"/>
        <v>0</v>
      </c>
      <c r="N281" s="109" t="str">
        <f t="shared" si="31"/>
        <v/>
      </c>
      <c r="O281" s="110">
        <f>IF(AND(D281&lt;&gt;"",SUMIF($D$3:$D$517,D281,$F$3:$F$517)+SUMIF($D$3:$D$517,D281,$I$3:$I$517)+SUMIF($D$3:$D$517,D281,$J$3:$J$517)&gt;3005.06),IF(COUNTIF($D$3:D281,D281)&gt;1,INDEX([1]INGRESOS!$A$1:$O$523,MATCH(D281,$D$2:D280,0),COLUMN($O$2)),MAX($O$2:O280)+1),0)</f>
        <v>0</v>
      </c>
      <c r="P281" s="111" t="str">
        <f t="shared" si="32"/>
        <v/>
      </c>
      <c r="Q281" s="97"/>
      <c r="R281" s="28"/>
    </row>
    <row r="282" spans="1:18" x14ac:dyDescent="0.25">
      <c r="A282" s="30"/>
      <c r="B282" s="30" t="str">
        <f t="shared" si="33"/>
        <v/>
      </c>
      <c r="C282" s="31"/>
      <c r="D282" s="102" t="str">
        <f>IF(E282&lt;&gt;"",VLOOKUP(E282,[1]CLIENTES!$A$2:$B$1001,2,FALSE),"")</f>
        <v/>
      </c>
      <c r="E282" s="33"/>
      <c r="F282" s="34"/>
      <c r="G282" s="35">
        <v>21</v>
      </c>
      <c r="H282" s="36"/>
      <c r="I282" s="37">
        <f t="shared" si="28"/>
        <v>0</v>
      </c>
      <c r="J282" s="37">
        <f t="shared" si="29"/>
        <v>0</v>
      </c>
      <c r="K282" s="37"/>
      <c r="L282" s="37">
        <f t="shared" si="30"/>
        <v>0</v>
      </c>
      <c r="N282" s="109" t="str">
        <f t="shared" si="31"/>
        <v/>
      </c>
      <c r="O282" s="110">
        <f>IF(AND(D282&lt;&gt;"",SUMIF($D$3:$D$517,D282,$F$3:$F$517)+SUMIF($D$3:$D$517,D282,$I$3:$I$517)+SUMIF($D$3:$D$517,D282,$J$3:$J$517)&gt;3005.06),IF(COUNTIF($D$3:D282,D282)&gt;1,INDEX([1]INGRESOS!$A$1:$O$523,MATCH(D282,$D$2:D281,0),COLUMN($O$2)),MAX($O$2:O281)+1),0)</f>
        <v>0</v>
      </c>
      <c r="P282" s="111" t="str">
        <f t="shared" si="32"/>
        <v/>
      </c>
      <c r="Q282" s="97"/>
      <c r="R282" s="28"/>
    </row>
    <row r="283" spans="1:18" x14ac:dyDescent="0.25">
      <c r="A283" s="30"/>
      <c r="B283" s="30" t="str">
        <f t="shared" si="33"/>
        <v/>
      </c>
      <c r="C283" s="31"/>
      <c r="D283" s="102" t="str">
        <f>IF(E283&lt;&gt;"",VLOOKUP(E283,[1]CLIENTES!$A$2:$B$1001,2,FALSE),"")</f>
        <v/>
      </c>
      <c r="E283" s="33"/>
      <c r="F283" s="34"/>
      <c r="G283" s="35">
        <v>21</v>
      </c>
      <c r="H283" s="36"/>
      <c r="I283" s="37">
        <f t="shared" si="28"/>
        <v>0</v>
      </c>
      <c r="J283" s="37">
        <f t="shared" si="29"/>
        <v>0</v>
      </c>
      <c r="K283" s="37"/>
      <c r="L283" s="37">
        <f t="shared" si="30"/>
        <v>0</v>
      </c>
      <c r="N283" s="109" t="str">
        <f t="shared" si="31"/>
        <v/>
      </c>
      <c r="O283" s="110">
        <f>IF(AND(D283&lt;&gt;"",SUMIF($D$3:$D$517,D283,$F$3:$F$517)+SUMIF($D$3:$D$517,D283,$I$3:$I$517)+SUMIF($D$3:$D$517,D283,$J$3:$J$517)&gt;3005.06),IF(COUNTIF($D$3:D283,D283)&gt;1,INDEX([1]INGRESOS!$A$1:$O$523,MATCH(D283,$D$2:D282,0),COLUMN($O$2)),MAX($O$2:O282)+1),0)</f>
        <v>0</v>
      </c>
      <c r="P283" s="111" t="str">
        <f t="shared" si="32"/>
        <v/>
      </c>
      <c r="Q283" s="97"/>
      <c r="R283" s="28"/>
    </row>
    <row r="284" spans="1:18" x14ac:dyDescent="0.25">
      <c r="A284" s="30"/>
      <c r="B284" s="30" t="str">
        <f t="shared" si="33"/>
        <v/>
      </c>
      <c r="C284" s="31"/>
      <c r="D284" s="102" t="str">
        <f>IF(E284&lt;&gt;"",VLOOKUP(E284,[1]CLIENTES!$A$2:$B$1001,2,FALSE),"")</f>
        <v/>
      </c>
      <c r="E284" s="33"/>
      <c r="F284" s="34"/>
      <c r="G284" s="35">
        <v>21</v>
      </c>
      <c r="H284" s="36"/>
      <c r="I284" s="37">
        <f t="shared" si="28"/>
        <v>0</v>
      </c>
      <c r="J284" s="37">
        <f t="shared" si="29"/>
        <v>0</v>
      </c>
      <c r="K284" s="37"/>
      <c r="L284" s="37">
        <f t="shared" si="30"/>
        <v>0</v>
      </c>
      <c r="N284" s="109" t="str">
        <f t="shared" si="31"/>
        <v/>
      </c>
      <c r="O284" s="110">
        <f>IF(AND(D284&lt;&gt;"",SUMIF($D$3:$D$517,D284,$F$3:$F$517)+SUMIF($D$3:$D$517,D284,$I$3:$I$517)+SUMIF($D$3:$D$517,D284,$J$3:$J$517)&gt;3005.06),IF(COUNTIF($D$3:D284,D284)&gt;1,INDEX([1]INGRESOS!$A$1:$O$523,MATCH(D284,$D$2:D283,0),COLUMN($O$2)),MAX($O$2:O283)+1),0)</f>
        <v>0</v>
      </c>
      <c r="P284" s="111" t="str">
        <f t="shared" si="32"/>
        <v/>
      </c>
      <c r="Q284" s="97"/>
      <c r="R284" s="28"/>
    </row>
    <row r="285" spans="1:18" x14ac:dyDescent="0.25">
      <c r="A285" s="30"/>
      <c r="B285" s="30" t="str">
        <f t="shared" si="33"/>
        <v/>
      </c>
      <c r="C285" s="31"/>
      <c r="D285" s="102" t="str">
        <f>IF(E285&lt;&gt;"",VLOOKUP(E285,[1]CLIENTES!$A$2:$B$1001,2,FALSE),"")</f>
        <v/>
      </c>
      <c r="E285" s="33"/>
      <c r="F285" s="34"/>
      <c r="G285" s="35">
        <v>21</v>
      </c>
      <c r="H285" s="36"/>
      <c r="I285" s="37">
        <f t="shared" si="28"/>
        <v>0</v>
      </c>
      <c r="J285" s="37">
        <f t="shared" si="29"/>
        <v>0</v>
      </c>
      <c r="K285" s="37"/>
      <c r="L285" s="37">
        <f t="shared" si="30"/>
        <v>0</v>
      </c>
      <c r="N285" s="109" t="str">
        <f t="shared" si="31"/>
        <v/>
      </c>
      <c r="O285" s="110">
        <f>IF(AND(D285&lt;&gt;"",SUMIF($D$3:$D$517,D285,$F$3:$F$517)+SUMIF($D$3:$D$517,D285,$I$3:$I$517)+SUMIF($D$3:$D$517,D285,$J$3:$J$517)&gt;3005.06),IF(COUNTIF($D$3:D285,D285)&gt;1,INDEX([1]INGRESOS!$A$1:$O$523,MATCH(D285,$D$2:D284,0),COLUMN($O$2)),MAX($O$2:O284)+1),0)</f>
        <v>0</v>
      </c>
      <c r="P285" s="111" t="str">
        <f t="shared" si="32"/>
        <v/>
      </c>
      <c r="Q285" s="97"/>
      <c r="R285" s="28"/>
    </row>
    <row r="286" spans="1:18" x14ac:dyDescent="0.25">
      <c r="A286" s="30"/>
      <c r="B286" s="30" t="str">
        <f t="shared" si="33"/>
        <v/>
      </c>
      <c r="C286" s="31"/>
      <c r="D286" s="102" t="str">
        <f>IF(E286&lt;&gt;"",VLOOKUP(E286,[1]CLIENTES!$A$2:$B$1001,2,FALSE),"")</f>
        <v/>
      </c>
      <c r="E286" s="33"/>
      <c r="F286" s="34"/>
      <c r="G286" s="35">
        <v>21</v>
      </c>
      <c r="H286" s="36"/>
      <c r="I286" s="37">
        <f t="shared" si="28"/>
        <v>0</v>
      </c>
      <c r="J286" s="37">
        <f t="shared" si="29"/>
        <v>0</v>
      </c>
      <c r="K286" s="37"/>
      <c r="L286" s="37">
        <f t="shared" si="30"/>
        <v>0</v>
      </c>
      <c r="N286" s="109" t="str">
        <f t="shared" si="31"/>
        <v/>
      </c>
      <c r="O286" s="110">
        <f>IF(AND(D286&lt;&gt;"",SUMIF($D$3:$D$517,D286,$F$3:$F$517)+SUMIF($D$3:$D$517,D286,$I$3:$I$517)+SUMIF($D$3:$D$517,D286,$J$3:$J$517)&gt;3005.06),IF(COUNTIF($D$3:D286,D286)&gt;1,INDEX([1]INGRESOS!$A$1:$O$523,MATCH(D286,$D$2:D285,0),COLUMN($O$2)),MAX($O$2:O285)+1),0)</f>
        <v>0</v>
      </c>
      <c r="P286" s="111" t="str">
        <f t="shared" si="32"/>
        <v/>
      </c>
      <c r="Q286" s="97"/>
      <c r="R286" s="28"/>
    </row>
    <row r="287" spans="1:18" x14ac:dyDescent="0.25">
      <c r="A287" s="30"/>
      <c r="B287" s="30" t="str">
        <f t="shared" si="33"/>
        <v/>
      </c>
      <c r="C287" s="31"/>
      <c r="D287" s="102" t="str">
        <f>IF(E287&lt;&gt;"",VLOOKUP(E287,[1]CLIENTES!$A$2:$B$1001,2,FALSE),"")</f>
        <v/>
      </c>
      <c r="E287" s="33"/>
      <c r="F287" s="34"/>
      <c r="G287" s="35">
        <v>21</v>
      </c>
      <c r="H287" s="36"/>
      <c r="I287" s="37">
        <f t="shared" si="28"/>
        <v>0</v>
      </c>
      <c r="J287" s="37">
        <f t="shared" si="29"/>
        <v>0</v>
      </c>
      <c r="K287" s="37"/>
      <c r="L287" s="37">
        <f t="shared" si="30"/>
        <v>0</v>
      </c>
      <c r="N287" s="109" t="str">
        <f t="shared" si="31"/>
        <v/>
      </c>
      <c r="O287" s="110">
        <f>IF(AND(D287&lt;&gt;"",SUMIF($D$3:$D$517,D287,$F$3:$F$517)+SUMIF($D$3:$D$517,D287,$I$3:$I$517)+SUMIF($D$3:$D$517,D287,$J$3:$J$517)&gt;3005.06),IF(COUNTIF($D$3:D287,D287)&gt;1,INDEX([1]INGRESOS!$A$1:$O$523,MATCH(D287,$D$2:D286,0),COLUMN($O$2)),MAX($O$2:O286)+1),0)</f>
        <v>0</v>
      </c>
      <c r="P287" s="111" t="str">
        <f t="shared" si="32"/>
        <v/>
      </c>
      <c r="Q287" s="97"/>
      <c r="R287" s="28"/>
    </row>
    <row r="288" spans="1:18" x14ac:dyDescent="0.25">
      <c r="A288" s="30"/>
      <c r="B288" s="30" t="str">
        <f t="shared" si="33"/>
        <v/>
      </c>
      <c r="C288" s="31"/>
      <c r="D288" s="102" t="str">
        <f>IF(E288&lt;&gt;"",VLOOKUP(E288,[1]CLIENTES!$A$2:$B$1001,2,FALSE),"")</f>
        <v/>
      </c>
      <c r="E288" s="33"/>
      <c r="F288" s="34"/>
      <c r="G288" s="35">
        <v>21</v>
      </c>
      <c r="H288" s="36"/>
      <c r="I288" s="37">
        <f t="shared" si="28"/>
        <v>0</v>
      </c>
      <c r="J288" s="37">
        <f t="shared" si="29"/>
        <v>0</v>
      </c>
      <c r="K288" s="37"/>
      <c r="L288" s="37">
        <f t="shared" si="30"/>
        <v>0</v>
      </c>
      <c r="N288" s="109" t="str">
        <f t="shared" si="31"/>
        <v/>
      </c>
      <c r="O288" s="110">
        <f>IF(AND(D288&lt;&gt;"",SUMIF($D$3:$D$517,D288,$F$3:$F$517)+SUMIF($D$3:$D$517,D288,$I$3:$I$517)+SUMIF($D$3:$D$517,D288,$J$3:$J$517)&gt;3005.06),IF(COUNTIF($D$3:D288,D288)&gt;1,INDEX([1]INGRESOS!$A$1:$O$523,MATCH(D288,$D$2:D287,0),COLUMN($O$2)),MAX($O$2:O287)+1),0)</f>
        <v>0</v>
      </c>
      <c r="P288" s="111" t="str">
        <f t="shared" si="32"/>
        <v/>
      </c>
      <c r="Q288" s="97"/>
      <c r="R288" s="28"/>
    </row>
    <row r="289" spans="1:18" x14ac:dyDescent="0.25">
      <c r="A289" s="30"/>
      <c r="B289" s="30" t="str">
        <f t="shared" si="33"/>
        <v/>
      </c>
      <c r="C289" s="31"/>
      <c r="D289" s="102" t="str">
        <f>IF(E289&lt;&gt;"",VLOOKUP(E289,[1]CLIENTES!$A$2:$B$1001,2,FALSE),"")</f>
        <v/>
      </c>
      <c r="E289" s="33"/>
      <c r="F289" s="34"/>
      <c r="G289" s="35">
        <v>21</v>
      </c>
      <c r="H289" s="36"/>
      <c r="I289" s="37">
        <f t="shared" si="28"/>
        <v>0</v>
      </c>
      <c r="J289" s="37">
        <f t="shared" si="29"/>
        <v>0</v>
      </c>
      <c r="K289" s="37"/>
      <c r="L289" s="37">
        <f t="shared" si="30"/>
        <v>0</v>
      </c>
      <c r="N289" s="109" t="str">
        <f t="shared" si="31"/>
        <v/>
      </c>
      <c r="O289" s="110">
        <f>IF(AND(D289&lt;&gt;"",SUMIF($D$3:$D$517,D289,$F$3:$F$517)+SUMIF($D$3:$D$517,D289,$I$3:$I$517)+SUMIF($D$3:$D$517,D289,$J$3:$J$517)&gt;3005.06),IF(COUNTIF($D$3:D289,D289)&gt;1,INDEX([1]INGRESOS!$A$1:$O$523,MATCH(D289,$D$2:D288,0),COLUMN($O$2)),MAX($O$2:O288)+1),0)</f>
        <v>0</v>
      </c>
      <c r="P289" s="111" t="str">
        <f t="shared" si="32"/>
        <v/>
      </c>
      <c r="Q289" s="97"/>
      <c r="R289" s="28"/>
    </row>
    <row r="290" spans="1:18" x14ac:dyDescent="0.25">
      <c r="A290" s="30"/>
      <c r="B290" s="30" t="str">
        <f t="shared" si="33"/>
        <v/>
      </c>
      <c r="C290" s="31"/>
      <c r="D290" s="102" t="str">
        <f>IF(E290&lt;&gt;"",VLOOKUP(E290,[1]CLIENTES!$A$2:$B$1001,2,FALSE),"")</f>
        <v/>
      </c>
      <c r="E290" s="33"/>
      <c r="F290" s="34"/>
      <c r="G290" s="35">
        <v>21</v>
      </c>
      <c r="H290" s="36"/>
      <c r="I290" s="37">
        <f t="shared" si="28"/>
        <v>0</v>
      </c>
      <c r="J290" s="37">
        <f t="shared" si="29"/>
        <v>0</v>
      </c>
      <c r="K290" s="37"/>
      <c r="L290" s="37">
        <f t="shared" si="30"/>
        <v>0</v>
      </c>
      <c r="N290" s="109" t="str">
        <f t="shared" si="31"/>
        <v/>
      </c>
      <c r="O290" s="110">
        <f>IF(AND(D290&lt;&gt;"",SUMIF($D$3:$D$517,D290,$F$3:$F$517)+SUMIF($D$3:$D$517,D290,$I$3:$I$517)+SUMIF($D$3:$D$517,D290,$J$3:$J$517)&gt;3005.06),IF(COUNTIF($D$3:D290,D290)&gt;1,INDEX([1]INGRESOS!$A$1:$O$523,MATCH(D290,$D$2:D289,0),COLUMN($O$2)),MAX($O$2:O289)+1),0)</f>
        <v>0</v>
      </c>
      <c r="P290" s="111" t="str">
        <f t="shared" si="32"/>
        <v/>
      </c>
      <c r="Q290" s="97"/>
      <c r="R290" s="28"/>
    </row>
    <row r="291" spans="1:18" x14ac:dyDescent="0.25">
      <c r="A291" s="30"/>
      <c r="B291" s="30" t="str">
        <f t="shared" si="33"/>
        <v/>
      </c>
      <c r="C291" s="31"/>
      <c r="D291" s="102" t="str">
        <f>IF(E291&lt;&gt;"",VLOOKUP(E291,[1]CLIENTES!$A$2:$B$1001,2,FALSE),"")</f>
        <v/>
      </c>
      <c r="E291" s="33"/>
      <c r="F291" s="34"/>
      <c r="G291" s="35">
        <v>21</v>
      </c>
      <c r="H291" s="36"/>
      <c r="I291" s="37">
        <f t="shared" si="28"/>
        <v>0</v>
      </c>
      <c r="J291" s="37">
        <f t="shared" si="29"/>
        <v>0</v>
      </c>
      <c r="K291" s="37"/>
      <c r="L291" s="37">
        <f t="shared" si="30"/>
        <v>0</v>
      </c>
      <c r="N291" s="109" t="str">
        <f t="shared" si="31"/>
        <v/>
      </c>
      <c r="O291" s="110">
        <f>IF(AND(D291&lt;&gt;"",SUMIF($D$3:$D$517,D291,$F$3:$F$517)+SUMIF($D$3:$D$517,D291,$I$3:$I$517)+SUMIF($D$3:$D$517,D291,$J$3:$J$517)&gt;3005.06),IF(COUNTIF($D$3:D291,D291)&gt;1,INDEX([1]INGRESOS!$A$1:$O$523,MATCH(D291,$D$2:D290,0),COLUMN($O$2)),MAX($O$2:O290)+1),0)</f>
        <v>0</v>
      </c>
      <c r="P291" s="111" t="str">
        <f t="shared" si="32"/>
        <v/>
      </c>
      <c r="Q291" s="97"/>
      <c r="R291" s="28"/>
    </row>
    <row r="292" spans="1:18" x14ac:dyDescent="0.25">
      <c r="A292" s="30"/>
      <c r="B292" s="30" t="str">
        <f t="shared" si="33"/>
        <v/>
      </c>
      <c r="C292" s="31"/>
      <c r="D292" s="102" t="str">
        <f>IF(E292&lt;&gt;"",VLOOKUP(E292,[1]CLIENTES!$A$2:$B$1001,2,FALSE),"")</f>
        <v/>
      </c>
      <c r="E292" s="33"/>
      <c r="F292" s="34"/>
      <c r="G292" s="35">
        <v>21</v>
      </c>
      <c r="H292" s="36"/>
      <c r="I292" s="37">
        <f t="shared" si="28"/>
        <v>0</v>
      </c>
      <c r="J292" s="37">
        <f t="shared" si="29"/>
        <v>0</v>
      </c>
      <c r="K292" s="37"/>
      <c r="L292" s="37">
        <f t="shared" si="30"/>
        <v>0</v>
      </c>
      <c r="N292" s="109" t="str">
        <f t="shared" si="31"/>
        <v/>
      </c>
      <c r="O292" s="110">
        <f>IF(AND(D292&lt;&gt;"",SUMIF($D$3:$D$517,D292,$F$3:$F$517)+SUMIF($D$3:$D$517,D292,$I$3:$I$517)+SUMIF($D$3:$D$517,D292,$J$3:$J$517)&gt;3005.06),IF(COUNTIF($D$3:D292,D292)&gt;1,INDEX([1]INGRESOS!$A$1:$O$523,MATCH(D292,$D$2:D291,0),COLUMN($O$2)),MAX($O$2:O291)+1),0)</f>
        <v>0</v>
      </c>
      <c r="P292" s="111" t="str">
        <f t="shared" si="32"/>
        <v/>
      </c>
      <c r="Q292" s="97"/>
      <c r="R292" s="28"/>
    </row>
    <row r="293" spans="1:18" x14ac:dyDescent="0.25">
      <c r="A293" s="30"/>
      <c r="B293" s="30" t="str">
        <f t="shared" si="33"/>
        <v/>
      </c>
      <c r="C293" s="31"/>
      <c r="D293" s="102" t="str">
        <f>IF(E293&lt;&gt;"",VLOOKUP(E293,[1]CLIENTES!$A$2:$B$1001,2,FALSE),"")</f>
        <v/>
      </c>
      <c r="E293" s="33"/>
      <c r="F293" s="34"/>
      <c r="G293" s="35">
        <v>21</v>
      </c>
      <c r="H293" s="36"/>
      <c r="I293" s="37">
        <f t="shared" si="28"/>
        <v>0</v>
      </c>
      <c r="J293" s="37">
        <f t="shared" si="29"/>
        <v>0</v>
      </c>
      <c r="K293" s="37"/>
      <c r="L293" s="37">
        <f t="shared" si="30"/>
        <v>0</v>
      </c>
      <c r="N293" s="109" t="str">
        <f t="shared" si="31"/>
        <v/>
      </c>
      <c r="O293" s="110">
        <f>IF(AND(D293&lt;&gt;"",SUMIF($D$3:$D$517,D293,$F$3:$F$517)+SUMIF($D$3:$D$517,D293,$I$3:$I$517)+SUMIF($D$3:$D$517,D293,$J$3:$J$517)&gt;3005.06),IF(COUNTIF($D$3:D293,D293)&gt;1,INDEX([1]INGRESOS!$A$1:$O$523,MATCH(D293,$D$2:D292,0),COLUMN($O$2)),MAX($O$2:O292)+1),0)</f>
        <v>0</v>
      </c>
      <c r="P293" s="111" t="str">
        <f t="shared" si="32"/>
        <v/>
      </c>
      <c r="Q293" s="97"/>
      <c r="R293" s="28"/>
    </row>
    <row r="294" spans="1:18" x14ac:dyDescent="0.25">
      <c r="A294" s="30"/>
      <c r="B294" s="30" t="str">
        <f t="shared" si="33"/>
        <v/>
      </c>
      <c r="C294" s="31"/>
      <c r="D294" s="102" t="str">
        <f>IF(E294&lt;&gt;"",VLOOKUP(E294,[1]CLIENTES!$A$2:$B$1001,2,FALSE),"")</f>
        <v/>
      </c>
      <c r="E294" s="33"/>
      <c r="F294" s="34"/>
      <c r="G294" s="35">
        <v>21</v>
      </c>
      <c r="H294" s="36"/>
      <c r="I294" s="37">
        <f t="shared" si="28"/>
        <v>0</v>
      </c>
      <c r="J294" s="37">
        <f t="shared" si="29"/>
        <v>0</v>
      </c>
      <c r="K294" s="37"/>
      <c r="L294" s="37">
        <f t="shared" si="30"/>
        <v>0</v>
      </c>
      <c r="N294" s="109" t="str">
        <f t="shared" si="31"/>
        <v/>
      </c>
      <c r="O294" s="110">
        <f>IF(AND(D294&lt;&gt;"",SUMIF($D$3:$D$517,D294,$F$3:$F$517)+SUMIF($D$3:$D$517,D294,$I$3:$I$517)+SUMIF($D$3:$D$517,D294,$J$3:$J$517)&gt;3005.06),IF(COUNTIF($D$3:D294,D294)&gt;1,INDEX([1]INGRESOS!$A$1:$O$523,MATCH(D294,$D$2:D293,0),COLUMN($O$2)),MAX($O$2:O293)+1),0)</f>
        <v>0</v>
      </c>
      <c r="P294" s="111" t="str">
        <f t="shared" si="32"/>
        <v/>
      </c>
      <c r="Q294" s="97"/>
      <c r="R294" s="28"/>
    </row>
    <row r="295" spans="1:18" x14ac:dyDescent="0.25">
      <c r="A295" s="30"/>
      <c r="B295" s="30" t="str">
        <f t="shared" si="33"/>
        <v/>
      </c>
      <c r="C295" s="31"/>
      <c r="D295" s="102" t="str">
        <f>IF(E295&lt;&gt;"",VLOOKUP(E295,[1]CLIENTES!$A$2:$B$1001,2,FALSE),"")</f>
        <v/>
      </c>
      <c r="E295" s="33"/>
      <c r="F295" s="34"/>
      <c r="G295" s="35">
        <v>21</v>
      </c>
      <c r="H295" s="36"/>
      <c r="I295" s="37">
        <f t="shared" si="28"/>
        <v>0</v>
      </c>
      <c r="J295" s="37">
        <f t="shared" si="29"/>
        <v>0</v>
      </c>
      <c r="K295" s="37"/>
      <c r="L295" s="37">
        <f t="shared" si="30"/>
        <v>0</v>
      </c>
      <c r="N295" s="109" t="str">
        <f t="shared" si="31"/>
        <v/>
      </c>
      <c r="O295" s="110">
        <f>IF(AND(D295&lt;&gt;"",SUMIF($D$3:$D$517,D295,$F$3:$F$517)+SUMIF($D$3:$D$517,D295,$I$3:$I$517)+SUMIF($D$3:$D$517,D295,$J$3:$J$517)&gt;3005.06),IF(COUNTIF($D$3:D295,D295)&gt;1,INDEX([1]INGRESOS!$A$1:$O$523,MATCH(D295,$D$2:D294,0),COLUMN($O$2)),MAX($O$2:O294)+1),0)</f>
        <v>0</v>
      </c>
      <c r="P295" s="111" t="str">
        <f t="shared" si="32"/>
        <v/>
      </c>
      <c r="Q295" s="97"/>
      <c r="R295" s="28"/>
    </row>
    <row r="296" spans="1:18" x14ac:dyDescent="0.25">
      <c r="A296" s="30"/>
      <c r="B296" s="30" t="str">
        <f t="shared" si="33"/>
        <v/>
      </c>
      <c r="C296" s="31"/>
      <c r="D296" s="102" t="str">
        <f>IF(E296&lt;&gt;"",VLOOKUP(E296,[1]CLIENTES!$A$2:$B$1001,2,FALSE),"")</f>
        <v/>
      </c>
      <c r="E296" s="33"/>
      <c r="F296" s="34"/>
      <c r="G296" s="35">
        <v>21</v>
      </c>
      <c r="H296" s="36"/>
      <c r="I296" s="37">
        <f t="shared" si="28"/>
        <v>0</v>
      </c>
      <c r="J296" s="37">
        <f t="shared" si="29"/>
        <v>0</v>
      </c>
      <c r="K296" s="37"/>
      <c r="L296" s="37">
        <f t="shared" si="30"/>
        <v>0</v>
      </c>
      <c r="N296" s="109" t="str">
        <f t="shared" si="31"/>
        <v/>
      </c>
      <c r="O296" s="110">
        <f>IF(AND(D296&lt;&gt;"",SUMIF($D$3:$D$517,D296,$F$3:$F$517)+SUMIF($D$3:$D$517,D296,$I$3:$I$517)+SUMIF($D$3:$D$517,D296,$J$3:$J$517)&gt;3005.06),IF(COUNTIF($D$3:D296,D296)&gt;1,INDEX([1]INGRESOS!$A$1:$O$523,MATCH(D296,$D$2:D295,0),COLUMN($O$2)),MAX($O$2:O295)+1),0)</f>
        <v>0</v>
      </c>
      <c r="P296" s="111" t="str">
        <f t="shared" si="32"/>
        <v/>
      </c>
      <c r="Q296" s="97"/>
      <c r="R296" s="28"/>
    </row>
    <row r="297" spans="1:18" x14ac:dyDescent="0.25">
      <c r="A297" s="30"/>
      <c r="B297" s="30" t="str">
        <f t="shared" si="33"/>
        <v/>
      </c>
      <c r="C297" s="31"/>
      <c r="D297" s="102" t="str">
        <f>IF(E297&lt;&gt;"",VLOOKUP(E297,[1]CLIENTES!$A$2:$B$1001,2,FALSE),"")</f>
        <v/>
      </c>
      <c r="E297" s="33"/>
      <c r="F297" s="34"/>
      <c r="G297" s="35">
        <v>21</v>
      </c>
      <c r="H297" s="36"/>
      <c r="I297" s="37">
        <f t="shared" si="28"/>
        <v>0</v>
      </c>
      <c r="J297" s="37">
        <f t="shared" si="29"/>
        <v>0</v>
      </c>
      <c r="K297" s="37"/>
      <c r="L297" s="37">
        <f t="shared" si="30"/>
        <v>0</v>
      </c>
      <c r="N297" s="109" t="str">
        <f t="shared" si="31"/>
        <v/>
      </c>
      <c r="O297" s="110">
        <f>IF(AND(D297&lt;&gt;"",SUMIF($D$3:$D$517,D297,$F$3:$F$517)+SUMIF($D$3:$D$517,D297,$I$3:$I$517)+SUMIF($D$3:$D$517,D297,$J$3:$J$517)&gt;3005.06),IF(COUNTIF($D$3:D297,D297)&gt;1,INDEX([1]INGRESOS!$A$1:$O$523,MATCH(D297,$D$2:D296,0),COLUMN($O$2)),MAX($O$2:O296)+1),0)</f>
        <v>0</v>
      </c>
      <c r="P297" s="111" t="str">
        <f t="shared" si="32"/>
        <v/>
      </c>
      <c r="Q297" s="97"/>
      <c r="R297" s="28"/>
    </row>
    <row r="298" spans="1:18" x14ac:dyDescent="0.25">
      <c r="A298" s="30"/>
      <c r="B298" s="30" t="str">
        <f t="shared" si="33"/>
        <v/>
      </c>
      <c r="C298" s="31"/>
      <c r="D298" s="102" t="str">
        <f>IF(E298&lt;&gt;"",VLOOKUP(E298,[1]CLIENTES!$A$2:$B$1001,2,FALSE),"")</f>
        <v/>
      </c>
      <c r="E298" s="33"/>
      <c r="F298" s="34"/>
      <c r="G298" s="35">
        <v>21</v>
      </c>
      <c r="H298" s="36"/>
      <c r="I298" s="37">
        <f t="shared" si="28"/>
        <v>0</v>
      </c>
      <c r="J298" s="37">
        <f t="shared" si="29"/>
        <v>0</v>
      </c>
      <c r="K298" s="37"/>
      <c r="L298" s="37">
        <f t="shared" si="30"/>
        <v>0</v>
      </c>
      <c r="N298" s="109" t="str">
        <f t="shared" si="31"/>
        <v/>
      </c>
      <c r="O298" s="110">
        <f>IF(AND(D298&lt;&gt;"",SUMIF($D$3:$D$517,D298,$F$3:$F$517)+SUMIF($D$3:$D$517,D298,$I$3:$I$517)+SUMIF($D$3:$D$517,D298,$J$3:$J$517)&gt;3005.06),IF(COUNTIF($D$3:D298,D298)&gt;1,INDEX([1]INGRESOS!$A$1:$O$523,MATCH(D298,$D$2:D297,0),COLUMN($O$2)),MAX($O$2:O297)+1),0)</f>
        <v>0</v>
      </c>
      <c r="P298" s="111" t="str">
        <f t="shared" si="32"/>
        <v/>
      </c>
      <c r="Q298" s="97"/>
      <c r="R298" s="28"/>
    </row>
    <row r="299" spans="1:18" x14ac:dyDescent="0.25">
      <c r="A299" s="30"/>
      <c r="B299" s="30" t="str">
        <f t="shared" si="33"/>
        <v/>
      </c>
      <c r="C299" s="31"/>
      <c r="D299" s="102" t="str">
        <f>IF(E299&lt;&gt;"",VLOOKUP(E299,[1]CLIENTES!$A$2:$B$1001,2,FALSE),"")</f>
        <v/>
      </c>
      <c r="E299" s="33"/>
      <c r="F299" s="34"/>
      <c r="G299" s="35">
        <v>21</v>
      </c>
      <c r="H299" s="36"/>
      <c r="I299" s="37">
        <f t="shared" si="28"/>
        <v>0</v>
      </c>
      <c r="J299" s="37">
        <f t="shared" si="29"/>
        <v>0</v>
      </c>
      <c r="K299" s="37"/>
      <c r="L299" s="37">
        <f t="shared" si="30"/>
        <v>0</v>
      </c>
      <c r="N299" s="109" t="str">
        <f t="shared" si="31"/>
        <v/>
      </c>
      <c r="O299" s="110">
        <f>IF(AND(D299&lt;&gt;"",SUMIF($D$3:$D$517,D299,$F$3:$F$517)+SUMIF($D$3:$D$517,D299,$I$3:$I$517)+SUMIF($D$3:$D$517,D299,$J$3:$J$517)&gt;3005.06),IF(COUNTIF($D$3:D299,D299)&gt;1,INDEX([1]INGRESOS!$A$1:$O$523,MATCH(D299,$D$2:D298,0),COLUMN($O$2)),MAX($O$2:O298)+1),0)</f>
        <v>0</v>
      </c>
      <c r="P299" s="111" t="str">
        <f t="shared" si="32"/>
        <v/>
      </c>
      <c r="Q299" s="97"/>
      <c r="R299" s="28"/>
    </row>
    <row r="300" spans="1:18" x14ac:dyDescent="0.25">
      <c r="A300" s="30"/>
      <c r="B300" s="30" t="str">
        <f t="shared" si="33"/>
        <v/>
      </c>
      <c r="C300" s="31"/>
      <c r="D300" s="102" t="str">
        <f>IF(E300&lt;&gt;"",VLOOKUP(E300,[1]CLIENTES!$A$2:$B$1001,2,FALSE),"")</f>
        <v/>
      </c>
      <c r="E300" s="33"/>
      <c r="F300" s="34"/>
      <c r="G300" s="35">
        <v>21</v>
      </c>
      <c r="H300" s="36"/>
      <c r="I300" s="37">
        <f t="shared" si="28"/>
        <v>0</v>
      </c>
      <c r="J300" s="37">
        <f t="shared" si="29"/>
        <v>0</v>
      </c>
      <c r="K300" s="37"/>
      <c r="L300" s="37">
        <f t="shared" si="30"/>
        <v>0</v>
      </c>
      <c r="N300" s="109" t="str">
        <f t="shared" si="31"/>
        <v/>
      </c>
      <c r="O300" s="110">
        <f>IF(AND(D300&lt;&gt;"",SUMIF($D$3:$D$517,D300,$F$3:$F$517)+SUMIF($D$3:$D$517,D300,$I$3:$I$517)+SUMIF($D$3:$D$517,D300,$J$3:$J$517)&gt;3005.06),IF(COUNTIF($D$3:D300,D300)&gt;1,INDEX([1]INGRESOS!$A$1:$O$523,MATCH(D300,$D$2:D299,0),COLUMN($O$2)),MAX($O$2:O299)+1),0)</f>
        <v>0</v>
      </c>
      <c r="P300" s="111" t="str">
        <f t="shared" si="32"/>
        <v/>
      </c>
      <c r="Q300" s="97"/>
      <c r="R300" s="28"/>
    </row>
    <row r="301" spans="1:18" x14ac:dyDescent="0.25">
      <c r="A301" s="30"/>
      <c r="B301" s="30" t="str">
        <f t="shared" si="33"/>
        <v/>
      </c>
      <c r="C301" s="31"/>
      <c r="D301" s="102" t="str">
        <f>IF(E301&lt;&gt;"",VLOOKUP(E301,[1]CLIENTES!$A$2:$B$1001,2,FALSE),"")</f>
        <v/>
      </c>
      <c r="E301" s="33"/>
      <c r="F301" s="34"/>
      <c r="G301" s="35">
        <v>21</v>
      </c>
      <c r="H301" s="36"/>
      <c r="I301" s="37">
        <f t="shared" si="28"/>
        <v>0</v>
      </c>
      <c r="J301" s="37">
        <f t="shared" si="29"/>
        <v>0</v>
      </c>
      <c r="K301" s="37"/>
      <c r="L301" s="37">
        <f t="shared" si="30"/>
        <v>0</v>
      </c>
      <c r="N301" s="109" t="str">
        <f t="shared" si="31"/>
        <v/>
      </c>
      <c r="O301" s="110">
        <f>IF(AND(D301&lt;&gt;"",SUMIF($D$3:$D$517,D301,$F$3:$F$517)+SUMIF($D$3:$D$517,D301,$I$3:$I$517)+SUMIF($D$3:$D$517,D301,$J$3:$J$517)&gt;3005.06),IF(COUNTIF($D$3:D301,D301)&gt;1,INDEX([1]INGRESOS!$A$1:$O$523,MATCH(D301,$D$2:D300,0),COLUMN($O$2)),MAX($O$2:O300)+1),0)</f>
        <v>0</v>
      </c>
      <c r="P301" s="111" t="str">
        <f t="shared" si="32"/>
        <v/>
      </c>
      <c r="Q301" s="97"/>
      <c r="R301" s="28"/>
    </row>
    <row r="302" spans="1:18" x14ac:dyDescent="0.25">
      <c r="A302" s="30"/>
      <c r="B302" s="30" t="str">
        <f t="shared" si="33"/>
        <v/>
      </c>
      <c r="C302" s="31"/>
      <c r="D302" s="102" t="str">
        <f>IF(E302&lt;&gt;"",VLOOKUP(E302,[1]CLIENTES!$A$2:$B$1001,2,FALSE),"")</f>
        <v/>
      </c>
      <c r="E302" s="33"/>
      <c r="F302" s="34"/>
      <c r="G302" s="35">
        <v>21</v>
      </c>
      <c r="H302" s="36"/>
      <c r="I302" s="37">
        <f t="shared" si="28"/>
        <v>0</v>
      </c>
      <c r="J302" s="37">
        <f t="shared" si="29"/>
        <v>0</v>
      </c>
      <c r="K302" s="37"/>
      <c r="L302" s="37">
        <f t="shared" si="30"/>
        <v>0</v>
      </c>
      <c r="N302" s="109" t="str">
        <f t="shared" si="31"/>
        <v/>
      </c>
      <c r="O302" s="110">
        <f>IF(AND(D302&lt;&gt;"",SUMIF($D$3:$D$517,D302,$F$3:$F$517)+SUMIF($D$3:$D$517,D302,$I$3:$I$517)+SUMIF($D$3:$D$517,D302,$J$3:$J$517)&gt;3005.06),IF(COUNTIF($D$3:D302,D302)&gt;1,INDEX([1]INGRESOS!$A$1:$O$523,MATCH(D302,$D$2:D301,0),COLUMN($O$2)),MAX($O$2:O301)+1),0)</f>
        <v>0</v>
      </c>
      <c r="P302" s="111" t="str">
        <f t="shared" si="32"/>
        <v/>
      </c>
      <c r="Q302" s="97"/>
      <c r="R302" s="28"/>
    </row>
    <row r="303" spans="1:18" x14ac:dyDescent="0.25">
      <c r="A303" s="30"/>
      <c r="B303" s="30" t="str">
        <f t="shared" si="33"/>
        <v/>
      </c>
      <c r="C303" s="31"/>
      <c r="D303" s="102" t="str">
        <f>IF(E303&lt;&gt;"",VLOOKUP(E303,[1]CLIENTES!$A$2:$B$1001,2,FALSE),"")</f>
        <v/>
      </c>
      <c r="E303" s="33"/>
      <c r="F303" s="34"/>
      <c r="G303" s="35">
        <v>21</v>
      </c>
      <c r="H303" s="36"/>
      <c r="I303" s="37">
        <f t="shared" si="28"/>
        <v>0</v>
      </c>
      <c r="J303" s="37">
        <f t="shared" si="29"/>
        <v>0</v>
      </c>
      <c r="K303" s="37"/>
      <c r="L303" s="37">
        <f t="shared" si="30"/>
        <v>0</v>
      </c>
      <c r="N303" s="109" t="str">
        <f t="shared" si="31"/>
        <v/>
      </c>
      <c r="O303" s="110">
        <f>IF(AND(D303&lt;&gt;"",SUMIF($D$3:$D$517,D303,$F$3:$F$517)+SUMIF($D$3:$D$517,D303,$I$3:$I$517)+SUMIF($D$3:$D$517,D303,$J$3:$J$517)&gt;3005.06),IF(COUNTIF($D$3:D303,D303)&gt;1,INDEX([1]INGRESOS!$A$1:$O$523,MATCH(D303,$D$2:D302,0),COLUMN($O$2)),MAX($O$2:O302)+1),0)</f>
        <v>0</v>
      </c>
      <c r="P303" s="111" t="str">
        <f t="shared" si="32"/>
        <v/>
      </c>
      <c r="Q303" s="97"/>
      <c r="R303" s="28"/>
    </row>
    <row r="304" spans="1:18" x14ac:dyDescent="0.25">
      <c r="A304" s="30"/>
      <c r="B304" s="30" t="str">
        <f t="shared" si="33"/>
        <v/>
      </c>
      <c r="C304" s="31"/>
      <c r="D304" s="102" t="str">
        <f>IF(E304&lt;&gt;"",VLOOKUP(E304,[1]CLIENTES!$A$2:$B$1001,2,FALSE),"")</f>
        <v/>
      </c>
      <c r="E304" s="33"/>
      <c r="F304" s="34"/>
      <c r="G304" s="35">
        <v>21</v>
      </c>
      <c r="H304" s="36"/>
      <c r="I304" s="37">
        <f t="shared" si="28"/>
        <v>0</v>
      </c>
      <c r="J304" s="37">
        <f t="shared" si="29"/>
        <v>0</v>
      </c>
      <c r="K304" s="37"/>
      <c r="L304" s="37">
        <f t="shared" si="30"/>
        <v>0</v>
      </c>
      <c r="N304" s="109" t="str">
        <f t="shared" si="31"/>
        <v/>
      </c>
      <c r="O304" s="110">
        <f>IF(AND(D304&lt;&gt;"",SUMIF($D$3:$D$517,D304,$F$3:$F$517)+SUMIF($D$3:$D$517,D304,$I$3:$I$517)+SUMIF($D$3:$D$517,D304,$J$3:$J$517)&gt;3005.06),IF(COUNTIF($D$3:D304,D304)&gt;1,INDEX([1]INGRESOS!$A$1:$O$523,MATCH(D304,$D$2:D303,0),COLUMN($O$2)),MAX($O$2:O303)+1),0)</f>
        <v>0</v>
      </c>
      <c r="P304" s="111" t="str">
        <f t="shared" si="32"/>
        <v/>
      </c>
      <c r="Q304" s="97"/>
      <c r="R304" s="28"/>
    </row>
    <row r="305" spans="1:18" x14ac:dyDescent="0.25">
      <c r="A305" s="30"/>
      <c r="B305" s="30" t="str">
        <f t="shared" si="33"/>
        <v/>
      </c>
      <c r="C305" s="31"/>
      <c r="D305" s="102" t="str">
        <f>IF(E305&lt;&gt;"",VLOOKUP(E305,[1]CLIENTES!$A$2:$B$1001,2,FALSE),"")</f>
        <v/>
      </c>
      <c r="E305" s="33"/>
      <c r="F305" s="34"/>
      <c r="G305" s="35">
        <v>21</v>
      </c>
      <c r="H305" s="36"/>
      <c r="I305" s="37">
        <f t="shared" si="28"/>
        <v>0</v>
      </c>
      <c r="J305" s="37">
        <f t="shared" si="29"/>
        <v>0</v>
      </c>
      <c r="K305" s="37"/>
      <c r="L305" s="37">
        <f t="shared" si="30"/>
        <v>0</v>
      </c>
      <c r="N305" s="109" t="str">
        <f t="shared" si="31"/>
        <v/>
      </c>
      <c r="O305" s="110">
        <f>IF(AND(D305&lt;&gt;"",SUMIF($D$3:$D$517,D305,$F$3:$F$517)+SUMIF($D$3:$D$517,D305,$I$3:$I$517)+SUMIF($D$3:$D$517,D305,$J$3:$J$517)&gt;3005.06),IF(COUNTIF($D$3:D305,D305)&gt;1,INDEX([1]INGRESOS!$A$1:$O$523,MATCH(D305,$D$2:D304,0),COLUMN($O$2)),MAX($O$2:O304)+1),0)</f>
        <v>0</v>
      </c>
      <c r="P305" s="111" t="str">
        <f t="shared" si="32"/>
        <v/>
      </c>
      <c r="Q305" s="97"/>
      <c r="R305" s="28"/>
    </row>
    <row r="306" spans="1:18" x14ac:dyDescent="0.25">
      <c r="A306" s="30"/>
      <c r="B306" s="30" t="str">
        <f t="shared" si="33"/>
        <v/>
      </c>
      <c r="C306" s="31"/>
      <c r="D306" s="102" t="str">
        <f>IF(E306&lt;&gt;"",VLOOKUP(E306,[1]CLIENTES!$A$2:$B$1001,2,FALSE),"")</f>
        <v/>
      </c>
      <c r="E306" s="33"/>
      <c r="F306" s="34"/>
      <c r="G306" s="35">
        <v>21</v>
      </c>
      <c r="H306" s="36"/>
      <c r="I306" s="37">
        <f t="shared" si="28"/>
        <v>0</v>
      </c>
      <c r="J306" s="37">
        <f t="shared" si="29"/>
        <v>0</v>
      </c>
      <c r="K306" s="37"/>
      <c r="L306" s="37">
        <f t="shared" si="30"/>
        <v>0</v>
      </c>
      <c r="N306" s="109" t="str">
        <f t="shared" si="31"/>
        <v/>
      </c>
      <c r="O306" s="110">
        <f>IF(AND(D306&lt;&gt;"",SUMIF($D$3:$D$517,D306,$F$3:$F$517)+SUMIF($D$3:$D$517,D306,$I$3:$I$517)+SUMIF($D$3:$D$517,D306,$J$3:$J$517)&gt;3005.06),IF(COUNTIF($D$3:D306,D306)&gt;1,INDEX([1]INGRESOS!$A$1:$O$523,MATCH(D306,$D$2:D305,0),COLUMN($O$2)),MAX($O$2:O305)+1),0)</f>
        <v>0</v>
      </c>
      <c r="P306" s="111" t="str">
        <f t="shared" si="32"/>
        <v/>
      </c>
      <c r="Q306" s="97"/>
      <c r="R306" s="28"/>
    </row>
    <row r="307" spans="1:18" x14ac:dyDescent="0.25">
      <c r="A307" s="30"/>
      <c r="B307" s="30" t="str">
        <f t="shared" si="33"/>
        <v/>
      </c>
      <c r="C307" s="31"/>
      <c r="D307" s="102" t="str">
        <f>IF(E307&lt;&gt;"",VLOOKUP(E307,[1]CLIENTES!$A$2:$B$1001,2,FALSE),"")</f>
        <v/>
      </c>
      <c r="E307" s="33"/>
      <c r="F307" s="34"/>
      <c r="G307" s="35">
        <v>21</v>
      </c>
      <c r="H307" s="36"/>
      <c r="I307" s="37">
        <f t="shared" si="28"/>
        <v>0</v>
      </c>
      <c r="J307" s="37">
        <f t="shared" si="29"/>
        <v>0</v>
      </c>
      <c r="K307" s="37"/>
      <c r="L307" s="37">
        <f t="shared" si="30"/>
        <v>0</v>
      </c>
      <c r="N307" s="109" t="str">
        <f t="shared" si="31"/>
        <v/>
      </c>
      <c r="O307" s="110">
        <f>IF(AND(D307&lt;&gt;"",SUMIF($D$3:$D$517,D307,$F$3:$F$517)+SUMIF($D$3:$D$517,D307,$I$3:$I$517)+SUMIF($D$3:$D$517,D307,$J$3:$J$517)&gt;3005.06),IF(COUNTIF($D$3:D307,D307)&gt;1,INDEX([1]INGRESOS!$A$1:$O$523,MATCH(D307,$D$2:D306,0),COLUMN($O$2)),MAX($O$2:O306)+1),0)</f>
        <v>0</v>
      </c>
      <c r="P307" s="111" t="str">
        <f t="shared" si="32"/>
        <v/>
      </c>
      <c r="Q307" s="97"/>
      <c r="R307" s="28"/>
    </row>
    <row r="308" spans="1:18" x14ac:dyDescent="0.25">
      <c r="A308" s="30"/>
      <c r="B308" s="30" t="str">
        <f t="shared" si="33"/>
        <v/>
      </c>
      <c r="C308" s="31"/>
      <c r="D308" s="102" t="str">
        <f>IF(E308&lt;&gt;"",VLOOKUP(E308,[1]CLIENTES!$A$2:$B$1001,2,FALSE),"")</f>
        <v/>
      </c>
      <c r="E308" s="33"/>
      <c r="F308" s="34"/>
      <c r="G308" s="35">
        <v>21</v>
      </c>
      <c r="H308" s="36"/>
      <c r="I308" s="37">
        <f t="shared" si="28"/>
        <v>0</v>
      </c>
      <c r="J308" s="37">
        <f t="shared" si="29"/>
        <v>0</v>
      </c>
      <c r="K308" s="37"/>
      <c r="L308" s="37">
        <f t="shared" si="30"/>
        <v>0</v>
      </c>
      <c r="N308" s="109" t="str">
        <f t="shared" si="31"/>
        <v/>
      </c>
      <c r="O308" s="110">
        <f>IF(AND(D308&lt;&gt;"",SUMIF($D$3:$D$517,D308,$F$3:$F$517)+SUMIF($D$3:$D$517,D308,$I$3:$I$517)+SUMIF($D$3:$D$517,D308,$J$3:$J$517)&gt;3005.06),IF(COUNTIF($D$3:D308,D308)&gt;1,INDEX([1]INGRESOS!$A$1:$O$523,MATCH(D308,$D$2:D307,0),COLUMN($O$2)),MAX($O$2:O307)+1),0)</f>
        <v>0</v>
      </c>
      <c r="P308" s="111" t="str">
        <f t="shared" si="32"/>
        <v/>
      </c>
      <c r="Q308" s="97"/>
      <c r="R308" s="28"/>
    </row>
    <row r="309" spans="1:18" x14ac:dyDescent="0.25">
      <c r="A309" s="30"/>
      <c r="B309" s="30" t="str">
        <f t="shared" si="33"/>
        <v/>
      </c>
      <c r="C309" s="31"/>
      <c r="D309" s="102" t="str">
        <f>IF(E309&lt;&gt;"",VLOOKUP(E309,[1]CLIENTES!$A$2:$B$1001,2,FALSE),"")</f>
        <v/>
      </c>
      <c r="E309" s="33"/>
      <c r="F309" s="34"/>
      <c r="G309" s="35">
        <v>21</v>
      </c>
      <c r="H309" s="36"/>
      <c r="I309" s="37">
        <f t="shared" si="28"/>
        <v>0</v>
      </c>
      <c r="J309" s="37">
        <f t="shared" si="29"/>
        <v>0</v>
      </c>
      <c r="K309" s="37"/>
      <c r="L309" s="37">
        <f t="shared" si="30"/>
        <v>0</v>
      </c>
      <c r="N309" s="109" t="str">
        <f t="shared" si="31"/>
        <v/>
      </c>
      <c r="O309" s="110">
        <f>IF(AND(D309&lt;&gt;"",SUMIF($D$3:$D$517,D309,$F$3:$F$517)+SUMIF($D$3:$D$517,D309,$I$3:$I$517)+SUMIF($D$3:$D$517,D309,$J$3:$J$517)&gt;3005.06),IF(COUNTIF($D$3:D309,D309)&gt;1,INDEX([1]INGRESOS!$A$1:$O$523,MATCH(D309,$D$2:D308,0),COLUMN($O$2)),MAX($O$2:O308)+1),0)</f>
        <v>0</v>
      </c>
      <c r="P309" s="111" t="str">
        <f t="shared" si="32"/>
        <v/>
      </c>
      <c r="Q309" s="97"/>
      <c r="R309" s="28"/>
    </row>
    <row r="310" spans="1:18" x14ac:dyDescent="0.25">
      <c r="A310" s="30"/>
      <c r="B310" s="30" t="str">
        <f t="shared" si="33"/>
        <v/>
      </c>
      <c r="C310" s="31"/>
      <c r="D310" s="102" t="str">
        <f>IF(E310&lt;&gt;"",VLOOKUP(E310,[1]CLIENTES!$A$2:$B$1001,2,FALSE),"")</f>
        <v/>
      </c>
      <c r="E310" s="33"/>
      <c r="F310" s="34"/>
      <c r="G310" s="35">
        <v>21</v>
      </c>
      <c r="H310" s="36"/>
      <c r="I310" s="37">
        <f t="shared" si="28"/>
        <v>0</v>
      </c>
      <c r="J310" s="37">
        <f t="shared" si="29"/>
        <v>0</v>
      </c>
      <c r="K310" s="37"/>
      <c r="L310" s="37">
        <f t="shared" si="30"/>
        <v>0</v>
      </c>
      <c r="N310" s="109" t="str">
        <f t="shared" si="31"/>
        <v/>
      </c>
      <c r="O310" s="110">
        <f>IF(AND(D310&lt;&gt;"",SUMIF($D$3:$D$517,D310,$F$3:$F$517)+SUMIF($D$3:$D$517,D310,$I$3:$I$517)+SUMIF($D$3:$D$517,D310,$J$3:$J$517)&gt;3005.06),IF(COUNTIF($D$3:D310,D310)&gt;1,INDEX([1]INGRESOS!$A$1:$O$523,MATCH(D310,$D$2:D309,0),COLUMN($O$2)),MAX($O$2:O309)+1),0)</f>
        <v>0</v>
      </c>
      <c r="P310" s="111" t="str">
        <f t="shared" si="32"/>
        <v/>
      </c>
      <c r="Q310" s="97"/>
      <c r="R310" s="28"/>
    </row>
    <row r="311" spans="1:18" x14ac:dyDescent="0.25">
      <c r="A311" s="30"/>
      <c r="B311" s="30" t="str">
        <f t="shared" si="33"/>
        <v/>
      </c>
      <c r="C311" s="31"/>
      <c r="D311" s="102" t="str">
        <f>IF(E311&lt;&gt;"",VLOOKUP(E311,[1]CLIENTES!$A$2:$B$1001,2,FALSE),"")</f>
        <v/>
      </c>
      <c r="E311" s="33"/>
      <c r="F311" s="34"/>
      <c r="G311" s="35">
        <v>21</v>
      </c>
      <c r="H311" s="36"/>
      <c r="I311" s="37">
        <f t="shared" si="28"/>
        <v>0</v>
      </c>
      <c r="J311" s="37">
        <f t="shared" si="29"/>
        <v>0</v>
      </c>
      <c r="K311" s="37"/>
      <c r="L311" s="37">
        <f t="shared" si="30"/>
        <v>0</v>
      </c>
      <c r="N311" s="109" t="str">
        <f t="shared" si="31"/>
        <v/>
      </c>
      <c r="O311" s="110">
        <f>IF(AND(D311&lt;&gt;"",SUMIF($D$3:$D$517,D311,$F$3:$F$517)+SUMIF($D$3:$D$517,D311,$I$3:$I$517)+SUMIF($D$3:$D$517,D311,$J$3:$J$517)&gt;3005.06),IF(COUNTIF($D$3:D311,D311)&gt;1,INDEX([1]INGRESOS!$A$1:$O$523,MATCH(D311,$D$2:D310,0),COLUMN($O$2)),MAX($O$2:O310)+1),0)</f>
        <v>0</v>
      </c>
      <c r="P311" s="111" t="str">
        <f t="shared" si="32"/>
        <v/>
      </c>
      <c r="Q311" s="97"/>
      <c r="R311" s="28"/>
    </row>
    <row r="312" spans="1:18" x14ac:dyDescent="0.25">
      <c r="A312" s="30"/>
      <c r="B312" s="30" t="str">
        <f t="shared" si="33"/>
        <v/>
      </c>
      <c r="C312" s="31"/>
      <c r="D312" s="102" t="str">
        <f>IF(E312&lt;&gt;"",VLOOKUP(E312,[1]CLIENTES!$A$2:$B$1001,2,FALSE),"")</f>
        <v/>
      </c>
      <c r="E312" s="33"/>
      <c r="F312" s="34"/>
      <c r="G312" s="35">
        <v>21</v>
      </c>
      <c r="H312" s="36"/>
      <c r="I312" s="37">
        <f t="shared" si="28"/>
        <v>0</v>
      </c>
      <c r="J312" s="37">
        <f t="shared" si="29"/>
        <v>0</v>
      </c>
      <c r="K312" s="37"/>
      <c r="L312" s="37">
        <f t="shared" si="30"/>
        <v>0</v>
      </c>
      <c r="N312" s="109" t="str">
        <f t="shared" si="31"/>
        <v/>
      </c>
      <c r="O312" s="110">
        <f>IF(AND(D312&lt;&gt;"",SUMIF($D$3:$D$517,D312,$F$3:$F$517)+SUMIF($D$3:$D$517,D312,$I$3:$I$517)+SUMIF($D$3:$D$517,D312,$J$3:$J$517)&gt;3005.06),IF(COUNTIF($D$3:D312,D312)&gt;1,INDEX([1]INGRESOS!$A$1:$O$523,MATCH(D312,$D$2:D311,0),COLUMN($O$2)),MAX($O$2:O311)+1),0)</f>
        <v>0</v>
      </c>
      <c r="P312" s="111" t="str">
        <f t="shared" si="32"/>
        <v/>
      </c>
      <c r="Q312" s="97"/>
      <c r="R312" s="28"/>
    </row>
    <row r="313" spans="1:18" x14ac:dyDescent="0.25">
      <c r="A313" s="30"/>
      <c r="B313" s="30" t="str">
        <f t="shared" si="33"/>
        <v/>
      </c>
      <c r="C313" s="31"/>
      <c r="D313" s="102" t="str">
        <f>IF(E313&lt;&gt;"",VLOOKUP(E313,[1]CLIENTES!$A$2:$B$1001,2,FALSE),"")</f>
        <v/>
      </c>
      <c r="E313" s="33"/>
      <c r="F313" s="34"/>
      <c r="G313" s="35">
        <v>21</v>
      </c>
      <c r="H313" s="36"/>
      <c r="I313" s="37">
        <f t="shared" si="28"/>
        <v>0</v>
      </c>
      <c r="J313" s="37">
        <f t="shared" si="29"/>
        <v>0</v>
      </c>
      <c r="K313" s="37"/>
      <c r="L313" s="37">
        <f t="shared" si="30"/>
        <v>0</v>
      </c>
      <c r="N313" s="109" t="str">
        <f t="shared" si="31"/>
        <v/>
      </c>
      <c r="O313" s="110">
        <f>IF(AND(D313&lt;&gt;"",SUMIF($D$3:$D$517,D313,$F$3:$F$517)+SUMIF($D$3:$D$517,D313,$I$3:$I$517)+SUMIF($D$3:$D$517,D313,$J$3:$J$517)&gt;3005.06),IF(COUNTIF($D$3:D313,D313)&gt;1,INDEX([1]INGRESOS!$A$1:$O$523,MATCH(D313,$D$2:D312,0),COLUMN($O$2)),MAX($O$2:O312)+1),0)</f>
        <v>0</v>
      </c>
      <c r="P313" s="111" t="str">
        <f t="shared" si="32"/>
        <v/>
      </c>
      <c r="Q313" s="97"/>
      <c r="R313" s="28"/>
    </row>
    <row r="314" spans="1:18" x14ac:dyDescent="0.25">
      <c r="A314" s="30"/>
      <c r="B314" s="30" t="str">
        <f t="shared" si="33"/>
        <v/>
      </c>
      <c r="C314" s="31"/>
      <c r="D314" s="102" t="str">
        <f>IF(E314&lt;&gt;"",VLOOKUP(E314,[1]CLIENTES!$A$2:$B$1001,2,FALSE),"")</f>
        <v/>
      </c>
      <c r="E314" s="33"/>
      <c r="F314" s="34"/>
      <c r="G314" s="35">
        <v>21</v>
      </c>
      <c r="H314" s="36"/>
      <c r="I314" s="37">
        <f t="shared" si="28"/>
        <v>0</v>
      </c>
      <c r="J314" s="37">
        <f t="shared" si="29"/>
        <v>0</v>
      </c>
      <c r="K314" s="37"/>
      <c r="L314" s="37">
        <f t="shared" si="30"/>
        <v>0</v>
      </c>
      <c r="N314" s="109" t="str">
        <f t="shared" si="31"/>
        <v/>
      </c>
      <c r="O314" s="110">
        <f>IF(AND(D314&lt;&gt;"",SUMIF($D$3:$D$517,D314,$F$3:$F$517)+SUMIF($D$3:$D$517,D314,$I$3:$I$517)+SUMIF($D$3:$D$517,D314,$J$3:$J$517)&gt;3005.06),IF(COUNTIF($D$3:D314,D314)&gt;1,INDEX([1]INGRESOS!$A$1:$O$523,MATCH(D314,$D$2:D313,0),COLUMN($O$2)),MAX($O$2:O313)+1),0)</f>
        <v>0</v>
      </c>
      <c r="P314" s="111" t="str">
        <f t="shared" si="32"/>
        <v/>
      </c>
      <c r="Q314" s="97"/>
      <c r="R314" s="28"/>
    </row>
    <row r="315" spans="1:18" x14ac:dyDescent="0.25">
      <c r="A315" s="30"/>
      <c r="B315" s="30" t="str">
        <f t="shared" si="33"/>
        <v/>
      </c>
      <c r="C315" s="31"/>
      <c r="D315" s="102" t="str">
        <f>IF(E315&lt;&gt;"",VLOOKUP(E315,[1]CLIENTES!$A$2:$B$1001,2,FALSE),"")</f>
        <v/>
      </c>
      <c r="E315" s="33"/>
      <c r="F315" s="34"/>
      <c r="G315" s="35">
        <v>21</v>
      </c>
      <c r="H315" s="36"/>
      <c r="I315" s="37">
        <f t="shared" si="28"/>
        <v>0</v>
      </c>
      <c r="J315" s="37">
        <f t="shared" si="29"/>
        <v>0</v>
      </c>
      <c r="K315" s="37"/>
      <c r="L315" s="37">
        <f t="shared" si="30"/>
        <v>0</v>
      </c>
      <c r="N315" s="109" t="str">
        <f t="shared" si="31"/>
        <v/>
      </c>
      <c r="O315" s="110">
        <f>IF(AND(D315&lt;&gt;"",SUMIF($D$3:$D$517,D315,$F$3:$F$517)+SUMIF($D$3:$D$517,D315,$I$3:$I$517)+SUMIF($D$3:$D$517,D315,$J$3:$J$517)&gt;3005.06),IF(COUNTIF($D$3:D315,D315)&gt;1,INDEX([1]INGRESOS!$A$1:$O$523,MATCH(D315,$D$2:D314,0),COLUMN($O$2)),MAX($O$2:O314)+1),0)</f>
        <v>0</v>
      </c>
      <c r="P315" s="111" t="str">
        <f t="shared" si="32"/>
        <v/>
      </c>
      <c r="Q315" s="97"/>
      <c r="R315" s="28"/>
    </row>
    <row r="316" spans="1:18" x14ac:dyDescent="0.25">
      <c r="A316" s="30"/>
      <c r="B316" s="30" t="str">
        <f t="shared" si="33"/>
        <v/>
      </c>
      <c r="C316" s="31"/>
      <c r="D316" s="102" t="str">
        <f>IF(E316&lt;&gt;"",VLOOKUP(E316,[1]CLIENTES!$A$2:$B$1001,2,FALSE),"")</f>
        <v/>
      </c>
      <c r="E316" s="33"/>
      <c r="F316" s="34"/>
      <c r="G316" s="35">
        <v>21</v>
      </c>
      <c r="H316" s="36"/>
      <c r="I316" s="37">
        <f t="shared" ref="I316:I379" si="34">ROUND((F316*(G316/100)),2)</f>
        <v>0</v>
      </c>
      <c r="J316" s="37">
        <f t="shared" ref="J316:J379" si="35">ROUND((F316*(H316/100)),2)</f>
        <v>0</v>
      </c>
      <c r="K316" s="37"/>
      <c r="L316" s="37">
        <f t="shared" ref="L316:L379" si="36">+F316+I316+J316-K316</f>
        <v>0</v>
      </c>
      <c r="N316" s="109" t="str">
        <f t="shared" ref="N316:N379" si="37">IF(F316&lt;&gt;"",IF(MONTH(A316)&lt;=3,1,IF(AND(MONTH(A316)&gt;3,MONTH(A316)&lt;=6),2,IF(AND(MONTH(A316)&gt;6,MONTH(A316)&lt;=9),3,4))),"")</f>
        <v/>
      </c>
      <c r="O316" s="110">
        <f>IF(AND(D316&lt;&gt;"",SUMIF($D$3:$D$517,D316,$F$3:$F$517)+SUMIF($D$3:$D$517,D316,$I$3:$I$517)+SUMIF($D$3:$D$517,D316,$J$3:$J$517)&gt;3005.06),IF(COUNTIF($D$3:D316,D316)&gt;1,INDEX([1]INGRESOS!$A$1:$O$523,MATCH(D316,$D$2:D315,0),COLUMN($O$2)),MAX($O$2:O315)+1),0)</f>
        <v>0</v>
      </c>
      <c r="P316" s="111" t="str">
        <f t="shared" ref="P316:P379" si="38">IF(A316&lt;&gt;"",MONTH(A316),"")</f>
        <v/>
      </c>
      <c r="Q316" s="97"/>
      <c r="R316" s="28"/>
    </row>
    <row r="317" spans="1:18" x14ac:dyDescent="0.25">
      <c r="A317" s="30"/>
      <c r="B317" s="30" t="str">
        <f t="shared" si="33"/>
        <v/>
      </c>
      <c r="C317" s="31"/>
      <c r="D317" s="102" t="str">
        <f>IF(E317&lt;&gt;"",VLOOKUP(E317,[1]CLIENTES!$A$2:$B$1001,2,FALSE),"")</f>
        <v/>
      </c>
      <c r="E317" s="33"/>
      <c r="F317" s="34"/>
      <c r="G317" s="35">
        <v>21</v>
      </c>
      <c r="H317" s="36"/>
      <c r="I317" s="37">
        <f t="shared" si="34"/>
        <v>0</v>
      </c>
      <c r="J317" s="37">
        <f t="shared" si="35"/>
        <v>0</v>
      </c>
      <c r="K317" s="37"/>
      <c r="L317" s="37">
        <f t="shared" si="36"/>
        <v>0</v>
      </c>
      <c r="N317" s="109" t="str">
        <f t="shared" si="37"/>
        <v/>
      </c>
      <c r="O317" s="110">
        <f>IF(AND(D317&lt;&gt;"",SUMIF($D$3:$D$517,D317,$F$3:$F$517)+SUMIF($D$3:$D$517,D317,$I$3:$I$517)+SUMIF($D$3:$D$517,D317,$J$3:$J$517)&gt;3005.06),IF(COUNTIF($D$3:D317,D317)&gt;1,INDEX([1]INGRESOS!$A$1:$O$523,MATCH(D317,$D$2:D316,0),COLUMN($O$2)),MAX($O$2:O316)+1),0)</f>
        <v>0</v>
      </c>
      <c r="P317" s="111" t="str">
        <f t="shared" si="38"/>
        <v/>
      </c>
      <c r="Q317" s="97"/>
      <c r="R317" s="28"/>
    </row>
    <row r="318" spans="1:18" x14ac:dyDescent="0.25">
      <c r="A318" s="30"/>
      <c r="B318" s="30" t="str">
        <f t="shared" si="33"/>
        <v/>
      </c>
      <c r="C318" s="31"/>
      <c r="D318" s="102" t="str">
        <f>IF(E318&lt;&gt;"",VLOOKUP(E318,[1]CLIENTES!$A$2:$B$1001,2,FALSE),"")</f>
        <v/>
      </c>
      <c r="E318" s="33"/>
      <c r="F318" s="34"/>
      <c r="G318" s="35">
        <v>21</v>
      </c>
      <c r="H318" s="36"/>
      <c r="I318" s="37">
        <f t="shared" si="34"/>
        <v>0</v>
      </c>
      <c r="J318" s="37">
        <f t="shared" si="35"/>
        <v>0</v>
      </c>
      <c r="K318" s="37"/>
      <c r="L318" s="37">
        <f t="shared" si="36"/>
        <v>0</v>
      </c>
      <c r="N318" s="109" t="str">
        <f t="shared" si="37"/>
        <v/>
      </c>
      <c r="O318" s="110">
        <f>IF(AND(D318&lt;&gt;"",SUMIF($D$3:$D$517,D318,$F$3:$F$517)+SUMIF($D$3:$D$517,D318,$I$3:$I$517)+SUMIF($D$3:$D$517,D318,$J$3:$J$517)&gt;3005.06),IF(COUNTIF($D$3:D318,D318)&gt;1,INDEX([1]INGRESOS!$A$1:$O$523,MATCH(D318,$D$2:D317,0),COLUMN($O$2)),MAX($O$2:O317)+1),0)</f>
        <v>0</v>
      </c>
      <c r="P318" s="111" t="str">
        <f t="shared" si="38"/>
        <v/>
      </c>
      <c r="Q318" s="97"/>
      <c r="R318" s="28"/>
    </row>
    <row r="319" spans="1:18" x14ac:dyDescent="0.25">
      <c r="A319" s="30"/>
      <c r="B319" s="30" t="str">
        <f t="shared" si="33"/>
        <v/>
      </c>
      <c r="C319" s="31"/>
      <c r="D319" s="102" t="str">
        <f>IF(E319&lt;&gt;"",VLOOKUP(E319,[1]CLIENTES!$A$2:$B$1001,2,FALSE),"")</f>
        <v/>
      </c>
      <c r="E319" s="33"/>
      <c r="F319" s="34"/>
      <c r="G319" s="35">
        <v>21</v>
      </c>
      <c r="H319" s="36"/>
      <c r="I319" s="37">
        <f t="shared" si="34"/>
        <v>0</v>
      </c>
      <c r="J319" s="37">
        <f t="shared" si="35"/>
        <v>0</v>
      </c>
      <c r="K319" s="37"/>
      <c r="L319" s="37">
        <f t="shared" si="36"/>
        <v>0</v>
      </c>
      <c r="N319" s="109" t="str">
        <f t="shared" si="37"/>
        <v/>
      </c>
      <c r="O319" s="110">
        <f>IF(AND(D319&lt;&gt;"",SUMIF($D$3:$D$517,D319,$F$3:$F$517)+SUMIF($D$3:$D$517,D319,$I$3:$I$517)+SUMIF($D$3:$D$517,D319,$J$3:$J$517)&gt;3005.06),IF(COUNTIF($D$3:D319,D319)&gt;1,INDEX([1]INGRESOS!$A$1:$O$523,MATCH(D319,$D$2:D318,0),COLUMN($O$2)),MAX($O$2:O318)+1),0)</f>
        <v>0</v>
      </c>
      <c r="P319" s="111" t="str">
        <f t="shared" si="38"/>
        <v/>
      </c>
      <c r="Q319" s="97"/>
      <c r="R319" s="28"/>
    </row>
    <row r="320" spans="1:18" x14ac:dyDescent="0.25">
      <c r="A320" s="30"/>
      <c r="B320" s="30" t="str">
        <f t="shared" si="33"/>
        <v/>
      </c>
      <c r="C320" s="31"/>
      <c r="D320" s="102" t="str">
        <f>IF(E320&lt;&gt;"",VLOOKUP(E320,[1]CLIENTES!$A$2:$B$1001,2,FALSE),"")</f>
        <v/>
      </c>
      <c r="E320" s="33"/>
      <c r="F320" s="34"/>
      <c r="G320" s="35">
        <v>21</v>
      </c>
      <c r="H320" s="36"/>
      <c r="I320" s="37">
        <f t="shared" si="34"/>
        <v>0</v>
      </c>
      <c r="J320" s="37">
        <f t="shared" si="35"/>
        <v>0</v>
      </c>
      <c r="K320" s="37"/>
      <c r="L320" s="37">
        <f t="shared" si="36"/>
        <v>0</v>
      </c>
      <c r="N320" s="109" t="str">
        <f t="shared" si="37"/>
        <v/>
      </c>
      <c r="O320" s="110">
        <f>IF(AND(D320&lt;&gt;"",SUMIF($D$3:$D$517,D320,$F$3:$F$517)+SUMIF($D$3:$D$517,D320,$I$3:$I$517)+SUMIF($D$3:$D$517,D320,$J$3:$J$517)&gt;3005.06),IF(COUNTIF($D$3:D320,D320)&gt;1,INDEX([1]INGRESOS!$A$1:$O$523,MATCH(D320,$D$2:D319,0),COLUMN($O$2)),MAX($O$2:O319)+1),0)</f>
        <v>0</v>
      </c>
      <c r="P320" s="111" t="str">
        <f t="shared" si="38"/>
        <v/>
      </c>
      <c r="Q320" s="97"/>
      <c r="R320" s="28"/>
    </row>
    <row r="321" spans="1:18" x14ac:dyDescent="0.25">
      <c r="A321" s="30"/>
      <c r="B321" s="30" t="str">
        <f t="shared" si="33"/>
        <v/>
      </c>
      <c r="C321" s="31"/>
      <c r="D321" s="102" t="str">
        <f>IF(E321&lt;&gt;"",VLOOKUP(E321,[1]CLIENTES!$A$2:$B$1001,2,FALSE),"")</f>
        <v/>
      </c>
      <c r="E321" s="33"/>
      <c r="F321" s="34"/>
      <c r="G321" s="35">
        <v>21</v>
      </c>
      <c r="H321" s="36"/>
      <c r="I321" s="37">
        <f t="shared" si="34"/>
        <v>0</v>
      </c>
      <c r="J321" s="37">
        <f t="shared" si="35"/>
        <v>0</v>
      </c>
      <c r="K321" s="37"/>
      <c r="L321" s="37">
        <f t="shared" si="36"/>
        <v>0</v>
      </c>
      <c r="N321" s="109" t="str">
        <f t="shared" si="37"/>
        <v/>
      </c>
      <c r="O321" s="110">
        <f>IF(AND(D321&lt;&gt;"",SUMIF($D$3:$D$517,D321,$F$3:$F$517)+SUMIF($D$3:$D$517,D321,$I$3:$I$517)+SUMIF($D$3:$D$517,D321,$J$3:$J$517)&gt;3005.06),IF(COUNTIF($D$3:D321,D321)&gt;1,INDEX([1]INGRESOS!$A$1:$O$523,MATCH(D321,$D$2:D320,0),COLUMN($O$2)),MAX($O$2:O320)+1),0)</f>
        <v>0</v>
      </c>
      <c r="P321" s="111" t="str">
        <f t="shared" si="38"/>
        <v/>
      </c>
      <c r="Q321" s="97"/>
      <c r="R321" s="28"/>
    </row>
    <row r="322" spans="1:18" x14ac:dyDescent="0.25">
      <c r="A322" s="30"/>
      <c r="B322" s="30" t="str">
        <f t="shared" si="33"/>
        <v/>
      </c>
      <c r="C322" s="31"/>
      <c r="D322" s="102" t="str">
        <f>IF(E322&lt;&gt;"",VLOOKUP(E322,[1]CLIENTES!$A$2:$B$1001,2,FALSE),"")</f>
        <v/>
      </c>
      <c r="E322" s="33"/>
      <c r="F322" s="34"/>
      <c r="G322" s="35">
        <v>21</v>
      </c>
      <c r="H322" s="36"/>
      <c r="I322" s="37">
        <f t="shared" si="34"/>
        <v>0</v>
      </c>
      <c r="J322" s="37">
        <f t="shared" si="35"/>
        <v>0</v>
      </c>
      <c r="K322" s="37"/>
      <c r="L322" s="37">
        <f t="shared" si="36"/>
        <v>0</v>
      </c>
      <c r="N322" s="109" t="str">
        <f t="shared" si="37"/>
        <v/>
      </c>
      <c r="O322" s="110">
        <f>IF(AND(D322&lt;&gt;"",SUMIF($D$3:$D$517,D322,$F$3:$F$517)+SUMIF($D$3:$D$517,D322,$I$3:$I$517)+SUMIF($D$3:$D$517,D322,$J$3:$J$517)&gt;3005.06),IF(COUNTIF($D$3:D322,D322)&gt;1,INDEX([1]INGRESOS!$A$1:$O$523,MATCH(D322,$D$2:D321,0),COLUMN($O$2)),MAX($O$2:O321)+1),0)</f>
        <v>0</v>
      </c>
      <c r="P322" s="111" t="str">
        <f t="shared" si="38"/>
        <v/>
      </c>
      <c r="Q322" s="97"/>
      <c r="R322" s="28"/>
    </row>
    <row r="323" spans="1:18" x14ac:dyDescent="0.25">
      <c r="A323" s="30"/>
      <c r="B323" s="30" t="str">
        <f t="shared" si="33"/>
        <v/>
      </c>
      <c r="C323" s="31"/>
      <c r="D323" s="102" t="str">
        <f>IF(E323&lt;&gt;"",VLOOKUP(E323,[1]CLIENTES!$A$2:$B$1001,2,FALSE),"")</f>
        <v/>
      </c>
      <c r="E323" s="33"/>
      <c r="F323" s="34"/>
      <c r="G323" s="35">
        <v>21</v>
      </c>
      <c r="H323" s="36"/>
      <c r="I323" s="37">
        <f t="shared" si="34"/>
        <v>0</v>
      </c>
      <c r="J323" s="37">
        <f t="shared" si="35"/>
        <v>0</v>
      </c>
      <c r="K323" s="37"/>
      <c r="L323" s="37">
        <f t="shared" si="36"/>
        <v>0</v>
      </c>
      <c r="N323" s="109" t="str">
        <f t="shared" si="37"/>
        <v/>
      </c>
      <c r="O323" s="110">
        <f>IF(AND(D323&lt;&gt;"",SUMIF($D$3:$D$517,D323,$F$3:$F$517)+SUMIF($D$3:$D$517,D323,$I$3:$I$517)+SUMIF($D$3:$D$517,D323,$J$3:$J$517)&gt;3005.06),IF(COUNTIF($D$3:D323,D323)&gt;1,INDEX([1]INGRESOS!$A$1:$O$523,MATCH(D323,$D$2:D322,0),COLUMN($O$2)),MAX($O$2:O322)+1),0)</f>
        <v>0</v>
      </c>
      <c r="P323" s="111" t="str">
        <f t="shared" si="38"/>
        <v/>
      </c>
      <c r="Q323" s="97"/>
      <c r="R323" s="28"/>
    </row>
    <row r="324" spans="1:18" x14ac:dyDescent="0.25">
      <c r="A324" s="30"/>
      <c r="B324" s="30" t="str">
        <f t="shared" si="33"/>
        <v/>
      </c>
      <c r="C324" s="31"/>
      <c r="D324" s="102" t="str">
        <f>IF(E324&lt;&gt;"",VLOOKUP(E324,[1]CLIENTES!$A$2:$B$1001,2,FALSE),"")</f>
        <v/>
      </c>
      <c r="E324" s="33"/>
      <c r="F324" s="34"/>
      <c r="G324" s="35">
        <v>21</v>
      </c>
      <c r="H324" s="36"/>
      <c r="I324" s="37">
        <f t="shared" si="34"/>
        <v>0</v>
      </c>
      <c r="J324" s="37">
        <f t="shared" si="35"/>
        <v>0</v>
      </c>
      <c r="K324" s="37"/>
      <c r="L324" s="37">
        <f t="shared" si="36"/>
        <v>0</v>
      </c>
      <c r="N324" s="109" t="str">
        <f t="shared" si="37"/>
        <v/>
      </c>
      <c r="O324" s="110">
        <f>IF(AND(D324&lt;&gt;"",SUMIF($D$3:$D$517,D324,$F$3:$F$517)+SUMIF($D$3:$D$517,D324,$I$3:$I$517)+SUMIF($D$3:$D$517,D324,$J$3:$J$517)&gt;3005.06),IF(COUNTIF($D$3:D324,D324)&gt;1,INDEX([1]INGRESOS!$A$1:$O$523,MATCH(D324,$D$2:D323,0),COLUMN($O$2)),MAX($O$2:O323)+1),0)</f>
        <v>0</v>
      </c>
      <c r="P324" s="111" t="str">
        <f t="shared" si="38"/>
        <v/>
      </c>
      <c r="Q324" s="97"/>
      <c r="R324" s="28"/>
    </row>
    <row r="325" spans="1:18" x14ac:dyDescent="0.25">
      <c r="A325" s="30"/>
      <c r="B325" s="30" t="str">
        <f t="shared" si="33"/>
        <v/>
      </c>
      <c r="C325" s="31"/>
      <c r="D325" s="102" t="str">
        <f>IF(E325&lt;&gt;"",VLOOKUP(E325,[1]CLIENTES!$A$2:$B$1001,2,FALSE),"")</f>
        <v/>
      </c>
      <c r="E325" s="33"/>
      <c r="F325" s="34"/>
      <c r="G325" s="35">
        <v>21</v>
      </c>
      <c r="H325" s="36"/>
      <c r="I325" s="37">
        <f t="shared" si="34"/>
        <v>0</v>
      </c>
      <c r="J325" s="37">
        <f t="shared" si="35"/>
        <v>0</v>
      </c>
      <c r="K325" s="37"/>
      <c r="L325" s="37">
        <f t="shared" si="36"/>
        <v>0</v>
      </c>
      <c r="N325" s="109" t="str">
        <f t="shared" si="37"/>
        <v/>
      </c>
      <c r="O325" s="110">
        <f>IF(AND(D325&lt;&gt;"",SUMIF($D$3:$D$517,D325,$F$3:$F$517)+SUMIF($D$3:$D$517,D325,$I$3:$I$517)+SUMIF($D$3:$D$517,D325,$J$3:$J$517)&gt;3005.06),IF(COUNTIF($D$3:D325,D325)&gt;1,INDEX([1]INGRESOS!$A$1:$O$523,MATCH(D325,$D$2:D324,0),COLUMN($O$2)),MAX($O$2:O324)+1),0)</f>
        <v>0</v>
      </c>
      <c r="P325" s="111" t="str">
        <f t="shared" si="38"/>
        <v/>
      </c>
      <c r="Q325" s="97"/>
      <c r="R325" s="28"/>
    </row>
    <row r="326" spans="1:18" x14ac:dyDescent="0.25">
      <c r="A326" s="30"/>
      <c r="B326" s="30" t="str">
        <f t="shared" si="33"/>
        <v/>
      </c>
      <c r="C326" s="31"/>
      <c r="D326" s="102" t="str">
        <f>IF(E326&lt;&gt;"",VLOOKUP(E326,[1]CLIENTES!$A$2:$B$1001,2,FALSE),"")</f>
        <v/>
      </c>
      <c r="E326" s="33"/>
      <c r="F326" s="34"/>
      <c r="G326" s="35">
        <v>21</v>
      </c>
      <c r="H326" s="36"/>
      <c r="I326" s="37">
        <f t="shared" si="34"/>
        <v>0</v>
      </c>
      <c r="J326" s="37">
        <f t="shared" si="35"/>
        <v>0</v>
      </c>
      <c r="K326" s="37"/>
      <c r="L326" s="37">
        <f t="shared" si="36"/>
        <v>0</v>
      </c>
      <c r="N326" s="109" t="str">
        <f t="shared" si="37"/>
        <v/>
      </c>
      <c r="O326" s="110">
        <f>IF(AND(D326&lt;&gt;"",SUMIF($D$3:$D$517,D326,$F$3:$F$517)+SUMIF($D$3:$D$517,D326,$I$3:$I$517)+SUMIF($D$3:$D$517,D326,$J$3:$J$517)&gt;3005.06),IF(COUNTIF($D$3:D326,D326)&gt;1,INDEX([1]INGRESOS!$A$1:$O$523,MATCH(D326,$D$2:D325,0),COLUMN($O$2)),MAX($O$2:O325)+1),0)</f>
        <v>0</v>
      </c>
      <c r="P326" s="111" t="str">
        <f t="shared" si="38"/>
        <v/>
      </c>
      <c r="Q326" s="97"/>
      <c r="R326" s="28"/>
    </row>
    <row r="327" spans="1:18" x14ac:dyDescent="0.25">
      <c r="A327" s="30"/>
      <c r="B327" s="30" t="str">
        <f t="shared" ref="B327:B390" si="39">IF(A327&lt;&gt;"",A327,"")</f>
        <v/>
      </c>
      <c r="C327" s="31"/>
      <c r="D327" s="102" t="str">
        <f>IF(E327&lt;&gt;"",VLOOKUP(E327,[1]CLIENTES!$A$2:$B$1001,2,FALSE),"")</f>
        <v/>
      </c>
      <c r="E327" s="33"/>
      <c r="F327" s="34"/>
      <c r="G327" s="35">
        <v>21</v>
      </c>
      <c r="H327" s="36"/>
      <c r="I327" s="37">
        <f t="shared" si="34"/>
        <v>0</v>
      </c>
      <c r="J327" s="37">
        <f t="shared" si="35"/>
        <v>0</v>
      </c>
      <c r="K327" s="37"/>
      <c r="L327" s="37">
        <f t="shared" si="36"/>
        <v>0</v>
      </c>
      <c r="N327" s="109" t="str">
        <f t="shared" si="37"/>
        <v/>
      </c>
      <c r="O327" s="110">
        <f>IF(AND(D327&lt;&gt;"",SUMIF($D$3:$D$517,D327,$F$3:$F$517)+SUMIF($D$3:$D$517,D327,$I$3:$I$517)+SUMIF($D$3:$D$517,D327,$J$3:$J$517)&gt;3005.06),IF(COUNTIF($D$3:D327,D327)&gt;1,INDEX([1]INGRESOS!$A$1:$O$523,MATCH(D327,$D$2:D326,0),COLUMN($O$2)),MAX($O$2:O326)+1),0)</f>
        <v>0</v>
      </c>
      <c r="P327" s="111" t="str">
        <f t="shared" si="38"/>
        <v/>
      </c>
      <c r="Q327" s="97"/>
      <c r="R327" s="28"/>
    </row>
    <row r="328" spans="1:18" x14ac:dyDescent="0.25">
      <c r="A328" s="30"/>
      <c r="B328" s="30" t="str">
        <f t="shared" si="39"/>
        <v/>
      </c>
      <c r="C328" s="31"/>
      <c r="D328" s="102" t="str">
        <f>IF(E328&lt;&gt;"",VLOOKUP(E328,[1]CLIENTES!$A$2:$B$1001,2,FALSE),"")</f>
        <v/>
      </c>
      <c r="E328" s="33"/>
      <c r="F328" s="34"/>
      <c r="G328" s="35">
        <v>21</v>
      </c>
      <c r="H328" s="36"/>
      <c r="I328" s="37">
        <f t="shared" si="34"/>
        <v>0</v>
      </c>
      <c r="J328" s="37">
        <f t="shared" si="35"/>
        <v>0</v>
      </c>
      <c r="K328" s="37"/>
      <c r="L328" s="37">
        <f t="shared" si="36"/>
        <v>0</v>
      </c>
      <c r="N328" s="109" t="str">
        <f t="shared" si="37"/>
        <v/>
      </c>
      <c r="O328" s="110">
        <f>IF(AND(D328&lt;&gt;"",SUMIF($D$3:$D$517,D328,$F$3:$F$517)+SUMIF($D$3:$D$517,D328,$I$3:$I$517)+SUMIF($D$3:$D$517,D328,$J$3:$J$517)&gt;3005.06),IF(COUNTIF($D$3:D328,D328)&gt;1,INDEX([1]INGRESOS!$A$1:$O$523,MATCH(D328,$D$2:D327,0),COLUMN($O$2)),MAX($O$2:O327)+1),0)</f>
        <v>0</v>
      </c>
      <c r="P328" s="111" t="str">
        <f t="shared" si="38"/>
        <v/>
      </c>
      <c r="Q328" s="97"/>
      <c r="R328" s="28"/>
    </row>
    <row r="329" spans="1:18" x14ac:dyDescent="0.25">
      <c r="A329" s="30"/>
      <c r="B329" s="30" t="str">
        <f t="shared" si="39"/>
        <v/>
      </c>
      <c r="C329" s="31"/>
      <c r="D329" s="102" t="str">
        <f>IF(E329&lt;&gt;"",VLOOKUP(E329,[1]CLIENTES!$A$2:$B$1001,2,FALSE),"")</f>
        <v/>
      </c>
      <c r="E329" s="33"/>
      <c r="F329" s="34"/>
      <c r="G329" s="35">
        <v>21</v>
      </c>
      <c r="H329" s="36"/>
      <c r="I329" s="37">
        <f t="shared" si="34"/>
        <v>0</v>
      </c>
      <c r="J329" s="37">
        <f t="shared" si="35"/>
        <v>0</v>
      </c>
      <c r="K329" s="37"/>
      <c r="L329" s="37">
        <f t="shared" si="36"/>
        <v>0</v>
      </c>
      <c r="N329" s="109" t="str">
        <f t="shared" si="37"/>
        <v/>
      </c>
      <c r="O329" s="110">
        <f>IF(AND(D329&lt;&gt;"",SUMIF($D$3:$D$517,D329,$F$3:$F$517)+SUMIF($D$3:$D$517,D329,$I$3:$I$517)+SUMIF($D$3:$D$517,D329,$J$3:$J$517)&gt;3005.06),IF(COUNTIF($D$3:D329,D329)&gt;1,INDEX([1]INGRESOS!$A$1:$O$523,MATCH(D329,$D$2:D328,0),COLUMN($O$2)),MAX($O$2:O328)+1),0)</f>
        <v>0</v>
      </c>
      <c r="P329" s="111" t="str">
        <f t="shared" si="38"/>
        <v/>
      </c>
      <c r="Q329" s="97"/>
      <c r="R329" s="28"/>
    </row>
    <row r="330" spans="1:18" x14ac:dyDescent="0.25">
      <c r="A330" s="30"/>
      <c r="B330" s="30" t="str">
        <f t="shared" si="39"/>
        <v/>
      </c>
      <c r="C330" s="31"/>
      <c r="D330" s="102" t="str">
        <f>IF(E330&lt;&gt;"",VLOOKUP(E330,[1]CLIENTES!$A$2:$B$1001,2,FALSE),"")</f>
        <v/>
      </c>
      <c r="E330" s="33"/>
      <c r="F330" s="34"/>
      <c r="G330" s="35">
        <v>21</v>
      </c>
      <c r="H330" s="36"/>
      <c r="I330" s="37">
        <f t="shared" si="34"/>
        <v>0</v>
      </c>
      <c r="J330" s="37">
        <f t="shared" si="35"/>
        <v>0</v>
      </c>
      <c r="K330" s="37"/>
      <c r="L330" s="37">
        <f t="shared" si="36"/>
        <v>0</v>
      </c>
      <c r="N330" s="109" t="str">
        <f t="shared" si="37"/>
        <v/>
      </c>
      <c r="O330" s="110">
        <f>IF(AND(D330&lt;&gt;"",SUMIF($D$3:$D$517,D330,$F$3:$F$517)+SUMIF($D$3:$D$517,D330,$I$3:$I$517)+SUMIF($D$3:$D$517,D330,$J$3:$J$517)&gt;3005.06),IF(COUNTIF($D$3:D330,D330)&gt;1,INDEX([1]INGRESOS!$A$1:$O$523,MATCH(D330,$D$2:D329,0),COLUMN($O$2)),MAX($O$2:O329)+1),0)</f>
        <v>0</v>
      </c>
      <c r="P330" s="111" t="str">
        <f t="shared" si="38"/>
        <v/>
      </c>
      <c r="Q330" s="97"/>
      <c r="R330" s="28"/>
    </row>
    <row r="331" spans="1:18" x14ac:dyDescent="0.25">
      <c r="A331" s="30"/>
      <c r="B331" s="30" t="str">
        <f t="shared" si="39"/>
        <v/>
      </c>
      <c r="C331" s="31"/>
      <c r="D331" s="102" t="str">
        <f>IF(E331&lt;&gt;"",VLOOKUP(E331,[1]CLIENTES!$A$2:$B$1001,2,FALSE),"")</f>
        <v/>
      </c>
      <c r="E331" s="33"/>
      <c r="F331" s="34"/>
      <c r="G331" s="35">
        <v>21</v>
      </c>
      <c r="H331" s="36"/>
      <c r="I331" s="37">
        <f t="shared" si="34"/>
        <v>0</v>
      </c>
      <c r="J331" s="37">
        <f t="shared" si="35"/>
        <v>0</v>
      </c>
      <c r="K331" s="37"/>
      <c r="L331" s="37">
        <f t="shared" si="36"/>
        <v>0</v>
      </c>
      <c r="N331" s="109" t="str">
        <f t="shared" si="37"/>
        <v/>
      </c>
      <c r="O331" s="110">
        <f>IF(AND(D331&lt;&gt;"",SUMIF($D$3:$D$517,D331,$F$3:$F$517)+SUMIF($D$3:$D$517,D331,$I$3:$I$517)+SUMIF($D$3:$D$517,D331,$J$3:$J$517)&gt;3005.06),IF(COUNTIF($D$3:D331,D331)&gt;1,INDEX([1]INGRESOS!$A$1:$O$523,MATCH(D331,$D$2:D330,0),COLUMN($O$2)),MAX($O$2:O330)+1),0)</f>
        <v>0</v>
      </c>
      <c r="P331" s="111" t="str">
        <f t="shared" si="38"/>
        <v/>
      </c>
      <c r="Q331" s="97"/>
      <c r="R331" s="28"/>
    </row>
    <row r="332" spans="1:18" x14ac:dyDescent="0.25">
      <c r="A332" s="30"/>
      <c r="B332" s="30" t="str">
        <f t="shared" si="39"/>
        <v/>
      </c>
      <c r="C332" s="31"/>
      <c r="D332" s="102" t="str">
        <f>IF(E332&lt;&gt;"",VLOOKUP(E332,[1]CLIENTES!$A$2:$B$1001,2,FALSE),"")</f>
        <v/>
      </c>
      <c r="E332" s="33"/>
      <c r="F332" s="34"/>
      <c r="G332" s="35">
        <v>21</v>
      </c>
      <c r="H332" s="36"/>
      <c r="I332" s="37">
        <f t="shared" si="34"/>
        <v>0</v>
      </c>
      <c r="J332" s="37">
        <f t="shared" si="35"/>
        <v>0</v>
      </c>
      <c r="K332" s="37"/>
      <c r="L332" s="37">
        <f t="shared" si="36"/>
        <v>0</v>
      </c>
      <c r="N332" s="109" t="str">
        <f t="shared" si="37"/>
        <v/>
      </c>
      <c r="O332" s="110">
        <f>IF(AND(D332&lt;&gt;"",SUMIF($D$3:$D$517,D332,$F$3:$F$517)+SUMIF($D$3:$D$517,D332,$I$3:$I$517)+SUMIF($D$3:$D$517,D332,$J$3:$J$517)&gt;3005.06),IF(COUNTIF($D$3:D332,D332)&gt;1,INDEX([1]INGRESOS!$A$1:$O$523,MATCH(D332,$D$2:D331,0),COLUMN($O$2)),MAX($O$2:O331)+1),0)</f>
        <v>0</v>
      </c>
      <c r="P332" s="111" t="str">
        <f t="shared" si="38"/>
        <v/>
      </c>
      <c r="Q332" s="97"/>
      <c r="R332" s="28"/>
    </row>
    <row r="333" spans="1:18" x14ac:dyDescent="0.25">
      <c r="A333" s="30"/>
      <c r="B333" s="30" t="str">
        <f t="shared" si="39"/>
        <v/>
      </c>
      <c r="C333" s="31"/>
      <c r="D333" s="102" t="str">
        <f>IF(E333&lt;&gt;"",VLOOKUP(E333,[1]CLIENTES!$A$2:$B$1001,2,FALSE),"")</f>
        <v/>
      </c>
      <c r="E333" s="33"/>
      <c r="F333" s="34"/>
      <c r="G333" s="35">
        <v>21</v>
      </c>
      <c r="H333" s="36"/>
      <c r="I333" s="37">
        <f t="shared" si="34"/>
        <v>0</v>
      </c>
      <c r="J333" s="37">
        <f t="shared" si="35"/>
        <v>0</v>
      </c>
      <c r="K333" s="37"/>
      <c r="L333" s="37">
        <f t="shared" si="36"/>
        <v>0</v>
      </c>
      <c r="N333" s="109" t="str">
        <f t="shared" si="37"/>
        <v/>
      </c>
      <c r="O333" s="110">
        <f>IF(AND(D333&lt;&gt;"",SUMIF($D$3:$D$517,D333,$F$3:$F$517)+SUMIF($D$3:$D$517,D333,$I$3:$I$517)+SUMIF($D$3:$D$517,D333,$J$3:$J$517)&gt;3005.06),IF(COUNTIF($D$3:D333,D333)&gt;1,INDEX([1]INGRESOS!$A$1:$O$523,MATCH(D333,$D$2:D332,0),COLUMN($O$2)),MAX($O$2:O332)+1),0)</f>
        <v>0</v>
      </c>
      <c r="P333" s="111" t="str">
        <f t="shared" si="38"/>
        <v/>
      </c>
      <c r="Q333" s="97"/>
      <c r="R333" s="28"/>
    </row>
    <row r="334" spans="1:18" x14ac:dyDescent="0.25">
      <c r="A334" s="30"/>
      <c r="B334" s="30" t="str">
        <f t="shared" si="39"/>
        <v/>
      </c>
      <c r="C334" s="31"/>
      <c r="D334" s="102" t="str">
        <f>IF(E334&lt;&gt;"",VLOOKUP(E334,[1]CLIENTES!$A$2:$B$1001,2,FALSE),"")</f>
        <v/>
      </c>
      <c r="E334" s="33"/>
      <c r="F334" s="34"/>
      <c r="G334" s="35">
        <v>21</v>
      </c>
      <c r="H334" s="36"/>
      <c r="I334" s="37">
        <f t="shared" si="34"/>
        <v>0</v>
      </c>
      <c r="J334" s="37">
        <f t="shared" si="35"/>
        <v>0</v>
      </c>
      <c r="K334" s="37"/>
      <c r="L334" s="37">
        <f t="shared" si="36"/>
        <v>0</v>
      </c>
      <c r="N334" s="109" t="str">
        <f t="shared" si="37"/>
        <v/>
      </c>
      <c r="O334" s="110">
        <f>IF(AND(D334&lt;&gt;"",SUMIF($D$3:$D$517,D334,$F$3:$F$517)+SUMIF($D$3:$D$517,D334,$I$3:$I$517)+SUMIF($D$3:$D$517,D334,$J$3:$J$517)&gt;3005.06),IF(COUNTIF($D$3:D334,D334)&gt;1,INDEX([1]INGRESOS!$A$1:$O$523,MATCH(D334,$D$2:D333,0),COLUMN($O$2)),MAX($O$2:O333)+1),0)</f>
        <v>0</v>
      </c>
      <c r="P334" s="111" t="str">
        <f t="shared" si="38"/>
        <v/>
      </c>
      <c r="Q334" s="97"/>
      <c r="R334" s="28"/>
    </row>
    <row r="335" spans="1:18" x14ac:dyDescent="0.25">
      <c r="A335" s="30"/>
      <c r="B335" s="30" t="str">
        <f t="shared" si="39"/>
        <v/>
      </c>
      <c r="C335" s="31"/>
      <c r="D335" s="102" t="str">
        <f>IF(E335&lt;&gt;"",VLOOKUP(E335,[1]CLIENTES!$A$2:$B$1001,2,FALSE),"")</f>
        <v/>
      </c>
      <c r="E335" s="33"/>
      <c r="F335" s="34"/>
      <c r="G335" s="35">
        <v>21</v>
      </c>
      <c r="H335" s="36"/>
      <c r="I335" s="37">
        <f t="shared" si="34"/>
        <v>0</v>
      </c>
      <c r="J335" s="37">
        <f t="shared" si="35"/>
        <v>0</v>
      </c>
      <c r="K335" s="37"/>
      <c r="L335" s="37">
        <f t="shared" si="36"/>
        <v>0</v>
      </c>
      <c r="N335" s="109" t="str">
        <f t="shared" si="37"/>
        <v/>
      </c>
      <c r="O335" s="110">
        <f>IF(AND(D335&lt;&gt;"",SUMIF($D$3:$D$517,D335,$F$3:$F$517)+SUMIF($D$3:$D$517,D335,$I$3:$I$517)+SUMIF($D$3:$D$517,D335,$J$3:$J$517)&gt;3005.06),IF(COUNTIF($D$3:D335,D335)&gt;1,INDEX([1]INGRESOS!$A$1:$O$523,MATCH(D335,$D$2:D334,0),COLUMN($O$2)),MAX($O$2:O334)+1),0)</f>
        <v>0</v>
      </c>
      <c r="P335" s="111" t="str">
        <f t="shared" si="38"/>
        <v/>
      </c>
      <c r="Q335" s="97"/>
      <c r="R335" s="28"/>
    </row>
    <row r="336" spans="1:18" x14ac:dyDescent="0.25">
      <c r="A336" s="30"/>
      <c r="B336" s="30" t="str">
        <f t="shared" si="39"/>
        <v/>
      </c>
      <c r="C336" s="31"/>
      <c r="D336" s="102" t="str">
        <f>IF(E336&lt;&gt;"",VLOOKUP(E336,[1]CLIENTES!$A$2:$B$1001,2,FALSE),"")</f>
        <v/>
      </c>
      <c r="E336" s="33"/>
      <c r="F336" s="34"/>
      <c r="G336" s="35">
        <v>21</v>
      </c>
      <c r="H336" s="36"/>
      <c r="I336" s="37">
        <f t="shared" si="34"/>
        <v>0</v>
      </c>
      <c r="J336" s="37">
        <f t="shared" si="35"/>
        <v>0</v>
      </c>
      <c r="K336" s="37"/>
      <c r="L336" s="37">
        <f t="shared" si="36"/>
        <v>0</v>
      </c>
      <c r="N336" s="109" t="str">
        <f t="shared" si="37"/>
        <v/>
      </c>
      <c r="O336" s="110">
        <f>IF(AND(D336&lt;&gt;"",SUMIF($D$3:$D$517,D336,$F$3:$F$517)+SUMIF($D$3:$D$517,D336,$I$3:$I$517)+SUMIF($D$3:$D$517,D336,$J$3:$J$517)&gt;3005.06),IF(COUNTIF($D$3:D336,D336)&gt;1,INDEX([1]INGRESOS!$A$1:$O$523,MATCH(D336,$D$2:D335,0),COLUMN($O$2)),MAX($O$2:O335)+1),0)</f>
        <v>0</v>
      </c>
      <c r="P336" s="111" t="str">
        <f t="shared" si="38"/>
        <v/>
      </c>
      <c r="Q336" s="97"/>
      <c r="R336" s="28"/>
    </row>
    <row r="337" spans="1:18" x14ac:dyDescent="0.25">
      <c r="A337" s="30"/>
      <c r="B337" s="30" t="str">
        <f t="shared" si="39"/>
        <v/>
      </c>
      <c r="C337" s="31"/>
      <c r="D337" s="102" t="str">
        <f>IF(E337&lt;&gt;"",VLOOKUP(E337,[1]CLIENTES!$A$2:$B$1001,2,FALSE),"")</f>
        <v/>
      </c>
      <c r="E337" s="33"/>
      <c r="F337" s="34"/>
      <c r="G337" s="35">
        <v>21</v>
      </c>
      <c r="H337" s="36"/>
      <c r="I337" s="37">
        <f t="shared" si="34"/>
        <v>0</v>
      </c>
      <c r="J337" s="37">
        <f t="shared" si="35"/>
        <v>0</v>
      </c>
      <c r="K337" s="37"/>
      <c r="L337" s="37">
        <f t="shared" si="36"/>
        <v>0</v>
      </c>
      <c r="N337" s="109" t="str">
        <f t="shared" si="37"/>
        <v/>
      </c>
      <c r="O337" s="110">
        <f>IF(AND(D337&lt;&gt;"",SUMIF($D$3:$D$517,D337,$F$3:$F$517)+SUMIF($D$3:$D$517,D337,$I$3:$I$517)+SUMIF($D$3:$D$517,D337,$J$3:$J$517)&gt;3005.06),IF(COUNTIF($D$3:D337,D337)&gt;1,INDEX([1]INGRESOS!$A$1:$O$523,MATCH(D337,$D$2:D336,0),COLUMN($O$2)),MAX($O$2:O336)+1),0)</f>
        <v>0</v>
      </c>
      <c r="P337" s="111" t="str">
        <f t="shared" si="38"/>
        <v/>
      </c>
      <c r="Q337" s="97"/>
      <c r="R337" s="28"/>
    </row>
    <row r="338" spans="1:18" x14ac:dyDescent="0.25">
      <c r="A338" s="30"/>
      <c r="B338" s="30" t="str">
        <f t="shared" si="39"/>
        <v/>
      </c>
      <c r="C338" s="31"/>
      <c r="D338" s="102" t="str">
        <f>IF(E338&lt;&gt;"",VLOOKUP(E338,[1]CLIENTES!$A$2:$B$1001,2,FALSE),"")</f>
        <v/>
      </c>
      <c r="E338" s="33"/>
      <c r="F338" s="34"/>
      <c r="G338" s="35">
        <v>21</v>
      </c>
      <c r="H338" s="36"/>
      <c r="I338" s="37">
        <f t="shared" si="34"/>
        <v>0</v>
      </c>
      <c r="J338" s="37">
        <f t="shared" si="35"/>
        <v>0</v>
      </c>
      <c r="K338" s="37"/>
      <c r="L338" s="37">
        <f t="shared" si="36"/>
        <v>0</v>
      </c>
      <c r="N338" s="109" t="str">
        <f t="shared" si="37"/>
        <v/>
      </c>
      <c r="O338" s="110">
        <f>IF(AND(D338&lt;&gt;"",SUMIF($D$3:$D$517,D338,$F$3:$F$517)+SUMIF($D$3:$D$517,D338,$I$3:$I$517)+SUMIF($D$3:$D$517,D338,$J$3:$J$517)&gt;3005.06),IF(COUNTIF($D$3:D338,D338)&gt;1,INDEX([1]INGRESOS!$A$1:$O$523,MATCH(D338,$D$2:D337,0),COLUMN($O$2)),MAX($O$2:O337)+1),0)</f>
        <v>0</v>
      </c>
      <c r="P338" s="111" t="str">
        <f t="shared" si="38"/>
        <v/>
      </c>
      <c r="Q338" s="97"/>
      <c r="R338" s="28"/>
    </row>
    <row r="339" spans="1:18" x14ac:dyDescent="0.25">
      <c r="A339" s="30"/>
      <c r="B339" s="30" t="str">
        <f t="shared" si="39"/>
        <v/>
      </c>
      <c r="C339" s="31"/>
      <c r="D339" s="102" t="str">
        <f>IF(E339&lt;&gt;"",VLOOKUP(E339,[1]CLIENTES!$A$2:$B$1001,2,FALSE),"")</f>
        <v/>
      </c>
      <c r="E339" s="33"/>
      <c r="F339" s="34"/>
      <c r="G339" s="35">
        <v>21</v>
      </c>
      <c r="H339" s="36"/>
      <c r="I339" s="37">
        <f t="shared" si="34"/>
        <v>0</v>
      </c>
      <c r="J339" s="37">
        <f t="shared" si="35"/>
        <v>0</v>
      </c>
      <c r="K339" s="37"/>
      <c r="L339" s="37">
        <f t="shared" si="36"/>
        <v>0</v>
      </c>
      <c r="N339" s="109" t="str">
        <f t="shared" si="37"/>
        <v/>
      </c>
      <c r="O339" s="110">
        <f>IF(AND(D339&lt;&gt;"",SUMIF($D$3:$D$517,D339,$F$3:$F$517)+SUMIF($D$3:$D$517,D339,$I$3:$I$517)+SUMIF($D$3:$D$517,D339,$J$3:$J$517)&gt;3005.06),IF(COUNTIF($D$3:D339,D339)&gt;1,INDEX([1]INGRESOS!$A$1:$O$523,MATCH(D339,$D$2:D338,0),COLUMN($O$2)),MAX($O$2:O338)+1),0)</f>
        <v>0</v>
      </c>
      <c r="P339" s="111" t="str">
        <f t="shared" si="38"/>
        <v/>
      </c>
      <c r="Q339" s="97"/>
      <c r="R339" s="28"/>
    </row>
    <row r="340" spans="1:18" x14ac:dyDescent="0.25">
      <c r="A340" s="30"/>
      <c r="B340" s="30" t="str">
        <f t="shared" si="39"/>
        <v/>
      </c>
      <c r="C340" s="31"/>
      <c r="D340" s="102" t="str">
        <f>IF(E340&lt;&gt;"",VLOOKUP(E340,[1]CLIENTES!$A$2:$B$1001,2,FALSE),"")</f>
        <v/>
      </c>
      <c r="E340" s="33"/>
      <c r="F340" s="34"/>
      <c r="G340" s="35">
        <v>21</v>
      </c>
      <c r="H340" s="36"/>
      <c r="I340" s="37">
        <f t="shared" si="34"/>
        <v>0</v>
      </c>
      <c r="J340" s="37">
        <f t="shared" si="35"/>
        <v>0</v>
      </c>
      <c r="K340" s="37"/>
      <c r="L340" s="37">
        <f t="shared" si="36"/>
        <v>0</v>
      </c>
      <c r="N340" s="109" t="str">
        <f t="shared" si="37"/>
        <v/>
      </c>
      <c r="O340" s="110">
        <f>IF(AND(D340&lt;&gt;"",SUMIF($D$3:$D$517,D340,$F$3:$F$517)+SUMIF($D$3:$D$517,D340,$I$3:$I$517)+SUMIF($D$3:$D$517,D340,$J$3:$J$517)&gt;3005.06),IF(COUNTIF($D$3:D340,D340)&gt;1,INDEX([1]INGRESOS!$A$1:$O$523,MATCH(D340,$D$2:D339,0),COLUMN($O$2)),MAX($O$2:O339)+1),0)</f>
        <v>0</v>
      </c>
      <c r="P340" s="111" t="str">
        <f t="shared" si="38"/>
        <v/>
      </c>
      <c r="Q340" s="97"/>
      <c r="R340" s="28"/>
    </row>
    <row r="341" spans="1:18" x14ac:dyDescent="0.25">
      <c r="A341" s="30"/>
      <c r="B341" s="30" t="str">
        <f t="shared" si="39"/>
        <v/>
      </c>
      <c r="C341" s="31"/>
      <c r="D341" s="102" t="str">
        <f>IF(E341&lt;&gt;"",VLOOKUP(E341,[1]CLIENTES!$A$2:$B$1001,2,FALSE),"")</f>
        <v/>
      </c>
      <c r="E341" s="33"/>
      <c r="F341" s="34"/>
      <c r="G341" s="35">
        <v>21</v>
      </c>
      <c r="H341" s="36"/>
      <c r="I341" s="37">
        <f t="shared" si="34"/>
        <v>0</v>
      </c>
      <c r="J341" s="37">
        <f t="shared" si="35"/>
        <v>0</v>
      </c>
      <c r="K341" s="37"/>
      <c r="L341" s="37">
        <f t="shared" si="36"/>
        <v>0</v>
      </c>
      <c r="N341" s="109" t="str">
        <f t="shared" si="37"/>
        <v/>
      </c>
      <c r="O341" s="110">
        <f>IF(AND(D341&lt;&gt;"",SUMIF($D$3:$D$517,D341,$F$3:$F$517)+SUMIF($D$3:$D$517,D341,$I$3:$I$517)+SUMIF($D$3:$D$517,D341,$J$3:$J$517)&gt;3005.06),IF(COUNTIF($D$3:D341,D341)&gt;1,INDEX([1]INGRESOS!$A$1:$O$523,MATCH(D341,$D$2:D340,0),COLUMN($O$2)),MAX($O$2:O340)+1),0)</f>
        <v>0</v>
      </c>
      <c r="P341" s="111" t="str">
        <f t="shared" si="38"/>
        <v/>
      </c>
      <c r="Q341" s="97"/>
      <c r="R341" s="28"/>
    </row>
    <row r="342" spans="1:18" x14ac:dyDescent="0.25">
      <c r="A342" s="30"/>
      <c r="B342" s="30" t="str">
        <f t="shared" si="39"/>
        <v/>
      </c>
      <c r="C342" s="31"/>
      <c r="D342" s="102" t="str">
        <f>IF(E342&lt;&gt;"",VLOOKUP(E342,[1]CLIENTES!$A$2:$B$1001,2,FALSE),"")</f>
        <v/>
      </c>
      <c r="E342" s="33"/>
      <c r="F342" s="34"/>
      <c r="G342" s="35">
        <v>21</v>
      </c>
      <c r="H342" s="36"/>
      <c r="I342" s="37">
        <f t="shared" si="34"/>
        <v>0</v>
      </c>
      <c r="J342" s="37">
        <f t="shared" si="35"/>
        <v>0</v>
      </c>
      <c r="K342" s="37"/>
      <c r="L342" s="37">
        <f t="shared" si="36"/>
        <v>0</v>
      </c>
      <c r="N342" s="109" t="str">
        <f t="shared" si="37"/>
        <v/>
      </c>
      <c r="O342" s="110">
        <f>IF(AND(D342&lt;&gt;"",SUMIF($D$3:$D$517,D342,$F$3:$F$517)+SUMIF($D$3:$D$517,D342,$I$3:$I$517)+SUMIF($D$3:$D$517,D342,$J$3:$J$517)&gt;3005.06),IF(COUNTIF($D$3:D342,D342)&gt;1,INDEX([1]INGRESOS!$A$1:$O$523,MATCH(D342,$D$2:D341,0),COLUMN($O$2)),MAX($O$2:O341)+1),0)</f>
        <v>0</v>
      </c>
      <c r="P342" s="111" t="str">
        <f t="shared" si="38"/>
        <v/>
      </c>
      <c r="Q342" s="97"/>
      <c r="R342" s="28"/>
    </row>
    <row r="343" spans="1:18" x14ac:dyDescent="0.25">
      <c r="A343" s="30"/>
      <c r="B343" s="30" t="str">
        <f t="shared" si="39"/>
        <v/>
      </c>
      <c r="C343" s="31"/>
      <c r="D343" s="102" t="str">
        <f>IF(E343&lt;&gt;"",VLOOKUP(E343,[1]CLIENTES!$A$2:$B$1001,2,FALSE),"")</f>
        <v/>
      </c>
      <c r="E343" s="33"/>
      <c r="F343" s="34"/>
      <c r="G343" s="35">
        <v>21</v>
      </c>
      <c r="H343" s="36"/>
      <c r="I343" s="37">
        <f t="shared" si="34"/>
        <v>0</v>
      </c>
      <c r="J343" s="37">
        <f t="shared" si="35"/>
        <v>0</v>
      </c>
      <c r="K343" s="37"/>
      <c r="L343" s="37">
        <f t="shared" si="36"/>
        <v>0</v>
      </c>
      <c r="N343" s="109" t="str">
        <f t="shared" si="37"/>
        <v/>
      </c>
      <c r="O343" s="110">
        <f>IF(AND(D343&lt;&gt;"",SUMIF($D$3:$D$517,D343,$F$3:$F$517)+SUMIF($D$3:$D$517,D343,$I$3:$I$517)+SUMIF($D$3:$D$517,D343,$J$3:$J$517)&gt;3005.06),IF(COUNTIF($D$3:D343,D343)&gt;1,INDEX([1]INGRESOS!$A$1:$O$523,MATCH(D343,$D$2:D342,0),COLUMN($O$2)),MAX($O$2:O342)+1),0)</f>
        <v>0</v>
      </c>
      <c r="P343" s="111" t="str">
        <f t="shared" si="38"/>
        <v/>
      </c>
      <c r="Q343" s="97"/>
      <c r="R343" s="28"/>
    </row>
    <row r="344" spans="1:18" x14ac:dyDescent="0.25">
      <c r="A344" s="30"/>
      <c r="B344" s="30" t="str">
        <f t="shared" si="39"/>
        <v/>
      </c>
      <c r="C344" s="31"/>
      <c r="D344" s="102" t="str">
        <f>IF(E344&lt;&gt;"",VLOOKUP(E344,[1]CLIENTES!$A$2:$B$1001,2,FALSE),"")</f>
        <v/>
      </c>
      <c r="E344" s="33"/>
      <c r="F344" s="34"/>
      <c r="G344" s="35">
        <v>21</v>
      </c>
      <c r="H344" s="36"/>
      <c r="I344" s="37">
        <f t="shared" si="34"/>
        <v>0</v>
      </c>
      <c r="J344" s="37">
        <f t="shared" si="35"/>
        <v>0</v>
      </c>
      <c r="K344" s="37"/>
      <c r="L344" s="37">
        <f t="shared" si="36"/>
        <v>0</v>
      </c>
      <c r="N344" s="109" t="str">
        <f t="shared" si="37"/>
        <v/>
      </c>
      <c r="O344" s="110">
        <f>IF(AND(D344&lt;&gt;"",SUMIF($D$3:$D$517,D344,$F$3:$F$517)+SUMIF($D$3:$D$517,D344,$I$3:$I$517)+SUMIF($D$3:$D$517,D344,$J$3:$J$517)&gt;3005.06),IF(COUNTIF($D$3:D344,D344)&gt;1,INDEX([1]INGRESOS!$A$1:$O$523,MATCH(D344,$D$2:D343,0),COLUMN($O$2)),MAX($O$2:O343)+1),0)</f>
        <v>0</v>
      </c>
      <c r="P344" s="111" t="str">
        <f t="shared" si="38"/>
        <v/>
      </c>
      <c r="Q344" s="97"/>
      <c r="R344" s="28"/>
    </row>
    <row r="345" spans="1:18" x14ac:dyDescent="0.25">
      <c r="A345" s="30"/>
      <c r="B345" s="30" t="str">
        <f t="shared" si="39"/>
        <v/>
      </c>
      <c r="C345" s="31"/>
      <c r="D345" s="102" t="str">
        <f>IF(E345&lt;&gt;"",VLOOKUP(E345,[1]CLIENTES!$A$2:$B$1001,2,FALSE),"")</f>
        <v/>
      </c>
      <c r="E345" s="33"/>
      <c r="F345" s="34"/>
      <c r="G345" s="35">
        <v>21</v>
      </c>
      <c r="H345" s="36"/>
      <c r="I345" s="37">
        <f t="shared" si="34"/>
        <v>0</v>
      </c>
      <c r="J345" s="37">
        <f t="shared" si="35"/>
        <v>0</v>
      </c>
      <c r="K345" s="37"/>
      <c r="L345" s="37">
        <f t="shared" si="36"/>
        <v>0</v>
      </c>
      <c r="N345" s="109" t="str">
        <f t="shared" si="37"/>
        <v/>
      </c>
      <c r="O345" s="110">
        <f>IF(AND(D345&lt;&gt;"",SUMIF($D$3:$D$517,D345,$F$3:$F$517)+SUMIF($D$3:$D$517,D345,$I$3:$I$517)+SUMIF($D$3:$D$517,D345,$J$3:$J$517)&gt;3005.06),IF(COUNTIF($D$3:D345,D345)&gt;1,INDEX([1]INGRESOS!$A$1:$O$523,MATCH(D345,$D$2:D344,0),COLUMN($O$2)),MAX($O$2:O344)+1),0)</f>
        <v>0</v>
      </c>
      <c r="P345" s="111" t="str">
        <f t="shared" si="38"/>
        <v/>
      </c>
      <c r="Q345" s="97"/>
      <c r="R345" s="28"/>
    </row>
    <row r="346" spans="1:18" x14ac:dyDescent="0.25">
      <c r="A346" s="30"/>
      <c r="B346" s="30" t="str">
        <f t="shared" si="39"/>
        <v/>
      </c>
      <c r="C346" s="31"/>
      <c r="D346" s="102" t="str">
        <f>IF(E346&lt;&gt;"",VLOOKUP(E346,[1]CLIENTES!$A$2:$B$1001,2,FALSE),"")</f>
        <v/>
      </c>
      <c r="E346" s="33"/>
      <c r="F346" s="34"/>
      <c r="G346" s="35">
        <v>21</v>
      </c>
      <c r="H346" s="36"/>
      <c r="I346" s="37">
        <f t="shared" si="34"/>
        <v>0</v>
      </c>
      <c r="J346" s="37">
        <f t="shared" si="35"/>
        <v>0</v>
      </c>
      <c r="K346" s="37"/>
      <c r="L346" s="37">
        <f t="shared" si="36"/>
        <v>0</v>
      </c>
      <c r="N346" s="109" t="str">
        <f t="shared" si="37"/>
        <v/>
      </c>
      <c r="O346" s="110">
        <f>IF(AND(D346&lt;&gt;"",SUMIF($D$3:$D$517,D346,$F$3:$F$517)+SUMIF($D$3:$D$517,D346,$I$3:$I$517)+SUMIF($D$3:$D$517,D346,$J$3:$J$517)&gt;3005.06),IF(COUNTIF($D$3:D346,D346)&gt;1,INDEX([1]INGRESOS!$A$1:$O$523,MATCH(D346,$D$2:D345,0),COLUMN($O$2)),MAX($O$2:O345)+1),0)</f>
        <v>0</v>
      </c>
      <c r="P346" s="111" t="str">
        <f t="shared" si="38"/>
        <v/>
      </c>
      <c r="Q346" s="97"/>
      <c r="R346" s="28"/>
    </row>
    <row r="347" spans="1:18" x14ac:dyDescent="0.25">
      <c r="A347" s="30"/>
      <c r="B347" s="30" t="str">
        <f t="shared" si="39"/>
        <v/>
      </c>
      <c r="C347" s="31"/>
      <c r="D347" s="102" t="str">
        <f>IF(E347&lt;&gt;"",VLOOKUP(E347,[1]CLIENTES!$A$2:$B$1001,2,FALSE),"")</f>
        <v/>
      </c>
      <c r="E347" s="33"/>
      <c r="F347" s="34"/>
      <c r="G347" s="35">
        <v>21</v>
      </c>
      <c r="H347" s="36"/>
      <c r="I347" s="37">
        <f t="shared" si="34"/>
        <v>0</v>
      </c>
      <c r="J347" s="37">
        <f t="shared" si="35"/>
        <v>0</v>
      </c>
      <c r="K347" s="37"/>
      <c r="L347" s="37">
        <f t="shared" si="36"/>
        <v>0</v>
      </c>
      <c r="N347" s="109" t="str">
        <f t="shared" si="37"/>
        <v/>
      </c>
      <c r="O347" s="110">
        <f>IF(AND(D347&lt;&gt;"",SUMIF($D$3:$D$517,D347,$F$3:$F$517)+SUMIF($D$3:$D$517,D347,$I$3:$I$517)+SUMIF($D$3:$D$517,D347,$J$3:$J$517)&gt;3005.06),IF(COUNTIF($D$3:D347,D347)&gt;1,INDEX([1]INGRESOS!$A$1:$O$523,MATCH(D347,$D$2:D346,0),COLUMN($O$2)),MAX($O$2:O346)+1),0)</f>
        <v>0</v>
      </c>
      <c r="P347" s="111" t="str">
        <f t="shared" si="38"/>
        <v/>
      </c>
      <c r="Q347" s="97"/>
      <c r="R347" s="28"/>
    </row>
    <row r="348" spans="1:18" x14ac:dyDescent="0.25">
      <c r="A348" s="30"/>
      <c r="B348" s="30" t="str">
        <f t="shared" si="39"/>
        <v/>
      </c>
      <c r="C348" s="31"/>
      <c r="D348" s="102" t="str">
        <f>IF(E348&lt;&gt;"",VLOOKUP(E348,[1]CLIENTES!$A$2:$B$1001,2,FALSE),"")</f>
        <v/>
      </c>
      <c r="E348" s="33"/>
      <c r="F348" s="34"/>
      <c r="G348" s="35">
        <v>21</v>
      </c>
      <c r="H348" s="36"/>
      <c r="I348" s="37">
        <f t="shared" si="34"/>
        <v>0</v>
      </c>
      <c r="J348" s="37">
        <f t="shared" si="35"/>
        <v>0</v>
      </c>
      <c r="K348" s="37"/>
      <c r="L348" s="37">
        <f t="shared" si="36"/>
        <v>0</v>
      </c>
      <c r="N348" s="109" t="str">
        <f t="shared" si="37"/>
        <v/>
      </c>
      <c r="O348" s="110">
        <f>IF(AND(D348&lt;&gt;"",SUMIF($D$3:$D$517,D348,$F$3:$F$517)+SUMIF($D$3:$D$517,D348,$I$3:$I$517)+SUMIF($D$3:$D$517,D348,$J$3:$J$517)&gt;3005.06),IF(COUNTIF($D$3:D348,D348)&gt;1,INDEX([1]INGRESOS!$A$1:$O$523,MATCH(D348,$D$2:D347,0),COLUMN($O$2)),MAX($O$2:O347)+1),0)</f>
        <v>0</v>
      </c>
      <c r="P348" s="111" t="str">
        <f t="shared" si="38"/>
        <v/>
      </c>
      <c r="Q348" s="97"/>
      <c r="R348" s="28"/>
    </row>
    <row r="349" spans="1:18" x14ac:dyDescent="0.25">
      <c r="A349" s="30"/>
      <c r="B349" s="30" t="str">
        <f t="shared" si="39"/>
        <v/>
      </c>
      <c r="C349" s="31"/>
      <c r="D349" s="102" t="str">
        <f>IF(E349&lt;&gt;"",VLOOKUP(E349,[1]CLIENTES!$A$2:$B$1001,2,FALSE),"")</f>
        <v/>
      </c>
      <c r="E349" s="33"/>
      <c r="F349" s="34"/>
      <c r="G349" s="35">
        <v>21</v>
      </c>
      <c r="H349" s="36"/>
      <c r="I349" s="37">
        <f t="shared" si="34"/>
        <v>0</v>
      </c>
      <c r="J349" s="37">
        <f t="shared" si="35"/>
        <v>0</v>
      </c>
      <c r="K349" s="37"/>
      <c r="L349" s="37">
        <f t="shared" si="36"/>
        <v>0</v>
      </c>
      <c r="N349" s="109" t="str">
        <f t="shared" si="37"/>
        <v/>
      </c>
      <c r="O349" s="110">
        <f>IF(AND(D349&lt;&gt;"",SUMIF($D$3:$D$517,D349,$F$3:$F$517)+SUMIF($D$3:$D$517,D349,$I$3:$I$517)+SUMIF($D$3:$D$517,D349,$J$3:$J$517)&gt;3005.06),IF(COUNTIF($D$3:D349,D349)&gt;1,INDEX([1]INGRESOS!$A$1:$O$523,MATCH(D349,$D$2:D348,0),COLUMN($O$2)),MAX($O$2:O348)+1),0)</f>
        <v>0</v>
      </c>
      <c r="P349" s="111" t="str">
        <f t="shared" si="38"/>
        <v/>
      </c>
      <c r="Q349" s="97"/>
      <c r="R349" s="28"/>
    </row>
    <row r="350" spans="1:18" x14ac:dyDescent="0.25">
      <c r="A350" s="30"/>
      <c r="B350" s="30" t="str">
        <f t="shared" si="39"/>
        <v/>
      </c>
      <c r="C350" s="31"/>
      <c r="D350" s="102" t="str">
        <f>IF(E350&lt;&gt;"",VLOOKUP(E350,[1]CLIENTES!$A$2:$B$1001,2,FALSE),"")</f>
        <v/>
      </c>
      <c r="E350" s="33"/>
      <c r="F350" s="34"/>
      <c r="G350" s="35">
        <v>21</v>
      </c>
      <c r="H350" s="36"/>
      <c r="I350" s="37">
        <f t="shared" si="34"/>
        <v>0</v>
      </c>
      <c r="J350" s="37">
        <f t="shared" si="35"/>
        <v>0</v>
      </c>
      <c r="K350" s="37"/>
      <c r="L350" s="37">
        <f t="shared" si="36"/>
        <v>0</v>
      </c>
      <c r="N350" s="109" t="str">
        <f t="shared" si="37"/>
        <v/>
      </c>
      <c r="O350" s="110">
        <f>IF(AND(D350&lt;&gt;"",SUMIF($D$3:$D$517,D350,$F$3:$F$517)+SUMIF($D$3:$D$517,D350,$I$3:$I$517)+SUMIF($D$3:$D$517,D350,$J$3:$J$517)&gt;3005.06),IF(COUNTIF($D$3:D350,D350)&gt;1,INDEX([1]INGRESOS!$A$1:$O$523,MATCH(D350,$D$2:D349,0),COLUMN($O$2)),MAX($O$2:O349)+1),0)</f>
        <v>0</v>
      </c>
      <c r="P350" s="111" t="str">
        <f t="shared" si="38"/>
        <v/>
      </c>
      <c r="Q350" s="97"/>
      <c r="R350" s="28"/>
    </row>
    <row r="351" spans="1:18" x14ac:dyDescent="0.25">
      <c r="A351" s="30"/>
      <c r="B351" s="30" t="str">
        <f t="shared" si="39"/>
        <v/>
      </c>
      <c r="C351" s="31"/>
      <c r="D351" s="102" t="str">
        <f>IF(E351&lt;&gt;"",VLOOKUP(E351,[1]CLIENTES!$A$2:$B$1001,2,FALSE),"")</f>
        <v/>
      </c>
      <c r="E351" s="33"/>
      <c r="F351" s="34"/>
      <c r="G351" s="35">
        <v>21</v>
      </c>
      <c r="H351" s="36"/>
      <c r="I351" s="37">
        <f t="shared" si="34"/>
        <v>0</v>
      </c>
      <c r="J351" s="37">
        <f t="shared" si="35"/>
        <v>0</v>
      </c>
      <c r="K351" s="37"/>
      <c r="L351" s="37">
        <f t="shared" si="36"/>
        <v>0</v>
      </c>
      <c r="N351" s="109" t="str">
        <f t="shared" si="37"/>
        <v/>
      </c>
      <c r="O351" s="110">
        <f>IF(AND(D351&lt;&gt;"",SUMIF($D$3:$D$517,D351,$F$3:$F$517)+SUMIF($D$3:$D$517,D351,$I$3:$I$517)+SUMIF($D$3:$D$517,D351,$J$3:$J$517)&gt;3005.06),IF(COUNTIF($D$3:D351,D351)&gt;1,INDEX([1]INGRESOS!$A$1:$O$523,MATCH(D351,$D$2:D350,0),COLUMN($O$2)),MAX($O$2:O350)+1),0)</f>
        <v>0</v>
      </c>
      <c r="P351" s="111" t="str">
        <f t="shared" si="38"/>
        <v/>
      </c>
      <c r="Q351" s="97"/>
      <c r="R351" s="28"/>
    </row>
    <row r="352" spans="1:18" x14ac:dyDescent="0.25">
      <c r="A352" s="30"/>
      <c r="B352" s="30" t="str">
        <f t="shared" si="39"/>
        <v/>
      </c>
      <c r="C352" s="31"/>
      <c r="D352" s="102" t="str">
        <f>IF(E352&lt;&gt;"",VLOOKUP(E352,[1]CLIENTES!$A$2:$B$1001,2,FALSE),"")</f>
        <v/>
      </c>
      <c r="E352" s="33"/>
      <c r="F352" s="34"/>
      <c r="G352" s="35">
        <v>21</v>
      </c>
      <c r="H352" s="36"/>
      <c r="I352" s="37">
        <f t="shared" si="34"/>
        <v>0</v>
      </c>
      <c r="J352" s="37">
        <f t="shared" si="35"/>
        <v>0</v>
      </c>
      <c r="K352" s="37"/>
      <c r="L352" s="37">
        <f t="shared" si="36"/>
        <v>0</v>
      </c>
      <c r="N352" s="109" t="str">
        <f t="shared" si="37"/>
        <v/>
      </c>
      <c r="O352" s="110">
        <f>IF(AND(D352&lt;&gt;"",SUMIF($D$3:$D$517,D352,$F$3:$F$517)+SUMIF($D$3:$D$517,D352,$I$3:$I$517)+SUMIF($D$3:$D$517,D352,$J$3:$J$517)&gt;3005.06),IF(COUNTIF($D$3:D352,D352)&gt;1,INDEX([1]INGRESOS!$A$1:$O$523,MATCH(D352,$D$2:D351,0),COLUMN($O$2)),MAX($O$2:O351)+1),0)</f>
        <v>0</v>
      </c>
      <c r="P352" s="111" t="str">
        <f t="shared" si="38"/>
        <v/>
      </c>
      <c r="Q352" s="97"/>
      <c r="R352" s="28"/>
    </row>
    <row r="353" spans="1:18" x14ac:dyDescent="0.25">
      <c r="A353" s="30"/>
      <c r="B353" s="30" t="str">
        <f t="shared" si="39"/>
        <v/>
      </c>
      <c r="C353" s="31"/>
      <c r="D353" s="102" t="str">
        <f>IF(E353&lt;&gt;"",VLOOKUP(E353,[1]CLIENTES!$A$2:$B$1001,2,FALSE),"")</f>
        <v/>
      </c>
      <c r="E353" s="33"/>
      <c r="F353" s="34"/>
      <c r="G353" s="35">
        <v>21</v>
      </c>
      <c r="H353" s="36"/>
      <c r="I353" s="37">
        <f t="shared" si="34"/>
        <v>0</v>
      </c>
      <c r="J353" s="37">
        <f t="shared" si="35"/>
        <v>0</v>
      </c>
      <c r="K353" s="37"/>
      <c r="L353" s="37">
        <f t="shared" si="36"/>
        <v>0</v>
      </c>
      <c r="N353" s="109" t="str">
        <f t="shared" si="37"/>
        <v/>
      </c>
      <c r="O353" s="110">
        <f>IF(AND(D353&lt;&gt;"",SUMIF($D$3:$D$517,D353,$F$3:$F$517)+SUMIF($D$3:$D$517,D353,$I$3:$I$517)+SUMIF($D$3:$D$517,D353,$J$3:$J$517)&gt;3005.06),IF(COUNTIF($D$3:D353,D353)&gt;1,INDEX([1]INGRESOS!$A$1:$O$523,MATCH(D353,$D$2:D352,0),COLUMN($O$2)),MAX($O$2:O352)+1),0)</f>
        <v>0</v>
      </c>
      <c r="P353" s="111" t="str">
        <f t="shared" si="38"/>
        <v/>
      </c>
      <c r="Q353" s="97"/>
      <c r="R353" s="28"/>
    </row>
    <row r="354" spans="1:18" x14ac:dyDescent="0.25">
      <c r="A354" s="30"/>
      <c r="B354" s="30" t="str">
        <f t="shared" si="39"/>
        <v/>
      </c>
      <c r="C354" s="31"/>
      <c r="D354" s="102" t="str">
        <f>IF(E354&lt;&gt;"",VLOOKUP(E354,[1]CLIENTES!$A$2:$B$1001,2,FALSE),"")</f>
        <v/>
      </c>
      <c r="E354" s="33"/>
      <c r="F354" s="34"/>
      <c r="G354" s="35">
        <v>21</v>
      </c>
      <c r="H354" s="36"/>
      <c r="I354" s="37">
        <f t="shared" si="34"/>
        <v>0</v>
      </c>
      <c r="J354" s="37">
        <f t="shared" si="35"/>
        <v>0</v>
      </c>
      <c r="K354" s="37"/>
      <c r="L354" s="37">
        <f t="shared" si="36"/>
        <v>0</v>
      </c>
      <c r="N354" s="109" t="str">
        <f t="shared" si="37"/>
        <v/>
      </c>
      <c r="O354" s="110">
        <f>IF(AND(D354&lt;&gt;"",SUMIF($D$3:$D$517,D354,$F$3:$F$517)+SUMIF($D$3:$D$517,D354,$I$3:$I$517)+SUMIF($D$3:$D$517,D354,$J$3:$J$517)&gt;3005.06),IF(COUNTIF($D$3:D354,D354)&gt;1,INDEX([1]INGRESOS!$A$1:$O$523,MATCH(D354,$D$2:D353,0),COLUMN($O$2)),MAX($O$2:O353)+1),0)</f>
        <v>0</v>
      </c>
      <c r="P354" s="111" t="str">
        <f t="shared" si="38"/>
        <v/>
      </c>
      <c r="Q354" s="97"/>
      <c r="R354" s="28"/>
    </row>
    <row r="355" spans="1:18" x14ac:dyDescent="0.25">
      <c r="A355" s="30"/>
      <c r="B355" s="30" t="str">
        <f t="shared" si="39"/>
        <v/>
      </c>
      <c r="C355" s="31"/>
      <c r="D355" s="102" t="str">
        <f>IF(E355&lt;&gt;"",VLOOKUP(E355,[1]CLIENTES!$A$2:$B$1001,2,FALSE),"")</f>
        <v/>
      </c>
      <c r="E355" s="33"/>
      <c r="F355" s="34"/>
      <c r="G355" s="35">
        <v>21</v>
      </c>
      <c r="H355" s="36"/>
      <c r="I355" s="37">
        <f t="shared" si="34"/>
        <v>0</v>
      </c>
      <c r="J355" s="37">
        <f t="shared" si="35"/>
        <v>0</v>
      </c>
      <c r="K355" s="37"/>
      <c r="L355" s="37">
        <f t="shared" si="36"/>
        <v>0</v>
      </c>
      <c r="N355" s="109" t="str">
        <f t="shared" si="37"/>
        <v/>
      </c>
      <c r="O355" s="110">
        <f>IF(AND(D355&lt;&gt;"",SUMIF($D$3:$D$517,D355,$F$3:$F$517)+SUMIF($D$3:$D$517,D355,$I$3:$I$517)+SUMIF($D$3:$D$517,D355,$J$3:$J$517)&gt;3005.06),IF(COUNTIF($D$3:D355,D355)&gt;1,INDEX([1]INGRESOS!$A$1:$O$523,MATCH(D355,$D$2:D354,0),COLUMN($O$2)),MAX($O$2:O354)+1),0)</f>
        <v>0</v>
      </c>
      <c r="P355" s="111" t="str">
        <f t="shared" si="38"/>
        <v/>
      </c>
      <c r="Q355" s="97"/>
      <c r="R355" s="28"/>
    </row>
    <row r="356" spans="1:18" x14ac:dyDescent="0.25">
      <c r="A356" s="30"/>
      <c r="B356" s="30" t="str">
        <f t="shared" si="39"/>
        <v/>
      </c>
      <c r="C356" s="31"/>
      <c r="D356" s="102" t="str">
        <f>IF(E356&lt;&gt;"",VLOOKUP(E356,[1]CLIENTES!$A$2:$B$1001,2,FALSE),"")</f>
        <v/>
      </c>
      <c r="E356" s="33"/>
      <c r="F356" s="34"/>
      <c r="G356" s="35">
        <v>21</v>
      </c>
      <c r="H356" s="36"/>
      <c r="I356" s="37">
        <f t="shared" si="34"/>
        <v>0</v>
      </c>
      <c r="J356" s="37">
        <f t="shared" si="35"/>
        <v>0</v>
      </c>
      <c r="K356" s="37"/>
      <c r="L356" s="37">
        <f t="shared" si="36"/>
        <v>0</v>
      </c>
      <c r="N356" s="109" t="str">
        <f t="shared" si="37"/>
        <v/>
      </c>
      <c r="O356" s="110">
        <f>IF(AND(D356&lt;&gt;"",SUMIF($D$3:$D$517,D356,$F$3:$F$517)+SUMIF($D$3:$D$517,D356,$I$3:$I$517)+SUMIF($D$3:$D$517,D356,$J$3:$J$517)&gt;3005.06),IF(COUNTIF($D$3:D356,D356)&gt;1,INDEX([1]INGRESOS!$A$1:$O$523,MATCH(D356,$D$2:D355,0),COLUMN($O$2)),MAX($O$2:O355)+1),0)</f>
        <v>0</v>
      </c>
      <c r="P356" s="111" t="str">
        <f t="shared" si="38"/>
        <v/>
      </c>
      <c r="Q356" s="97"/>
      <c r="R356" s="28"/>
    </row>
    <row r="357" spans="1:18" x14ac:dyDescent="0.25">
      <c r="A357" s="30"/>
      <c r="B357" s="30" t="str">
        <f t="shared" si="39"/>
        <v/>
      </c>
      <c r="C357" s="31"/>
      <c r="D357" s="102" t="str">
        <f>IF(E357&lt;&gt;"",VLOOKUP(E357,[1]CLIENTES!$A$2:$B$1001,2,FALSE),"")</f>
        <v/>
      </c>
      <c r="E357" s="33"/>
      <c r="F357" s="34"/>
      <c r="G357" s="35">
        <v>21</v>
      </c>
      <c r="H357" s="36"/>
      <c r="I357" s="37">
        <f t="shared" si="34"/>
        <v>0</v>
      </c>
      <c r="J357" s="37">
        <f t="shared" si="35"/>
        <v>0</v>
      </c>
      <c r="K357" s="37"/>
      <c r="L357" s="37">
        <f t="shared" si="36"/>
        <v>0</v>
      </c>
      <c r="N357" s="109" t="str">
        <f t="shared" si="37"/>
        <v/>
      </c>
      <c r="O357" s="110">
        <f>IF(AND(D357&lt;&gt;"",SUMIF($D$3:$D$517,D357,$F$3:$F$517)+SUMIF($D$3:$D$517,D357,$I$3:$I$517)+SUMIF($D$3:$D$517,D357,$J$3:$J$517)&gt;3005.06),IF(COUNTIF($D$3:D357,D357)&gt;1,INDEX([1]INGRESOS!$A$1:$O$523,MATCH(D357,$D$2:D356,0),COLUMN($O$2)),MAX($O$2:O356)+1),0)</f>
        <v>0</v>
      </c>
      <c r="P357" s="111" t="str">
        <f t="shared" si="38"/>
        <v/>
      </c>
      <c r="Q357" s="97"/>
      <c r="R357" s="28"/>
    </row>
    <row r="358" spans="1:18" x14ac:dyDescent="0.25">
      <c r="A358" s="30"/>
      <c r="B358" s="30" t="str">
        <f t="shared" si="39"/>
        <v/>
      </c>
      <c r="C358" s="31"/>
      <c r="D358" s="102" t="str">
        <f>IF(E358&lt;&gt;"",VLOOKUP(E358,[1]CLIENTES!$A$2:$B$1001,2,FALSE),"")</f>
        <v/>
      </c>
      <c r="E358" s="33"/>
      <c r="F358" s="34"/>
      <c r="G358" s="35">
        <v>21</v>
      </c>
      <c r="H358" s="36"/>
      <c r="I358" s="37">
        <f t="shared" si="34"/>
        <v>0</v>
      </c>
      <c r="J358" s="37">
        <f t="shared" si="35"/>
        <v>0</v>
      </c>
      <c r="K358" s="37"/>
      <c r="L358" s="37">
        <f t="shared" si="36"/>
        <v>0</v>
      </c>
      <c r="N358" s="109" t="str">
        <f t="shared" si="37"/>
        <v/>
      </c>
      <c r="O358" s="110">
        <f>IF(AND(D358&lt;&gt;"",SUMIF($D$3:$D$517,D358,$F$3:$F$517)+SUMIF($D$3:$D$517,D358,$I$3:$I$517)+SUMIF($D$3:$D$517,D358,$J$3:$J$517)&gt;3005.06),IF(COUNTIF($D$3:D358,D358)&gt;1,INDEX([1]INGRESOS!$A$1:$O$523,MATCH(D358,$D$2:D357,0),COLUMN($O$2)),MAX($O$2:O357)+1),0)</f>
        <v>0</v>
      </c>
      <c r="P358" s="111" t="str">
        <f t="shared" si="38"/>
        <v/>
      </c>
      <c r="Q358" s="97"/>
      <c r="R358" s="28"/>
    </row>
    <row r="359" spans="1:18" x14ac:dyDescent="0.25">
      <c r="A359" s="30"/>
      <c r="B359" s="30" t="str">
        <f t="shared" si="39"/>
        <v/>
      </c>
      <c r="C359" s="31"/>
      <c r="D359" s="102" t="str">
        <f>IF(E359&lt;&gt;"",VLOOKUP(E359,[1]CLIENTES!$A$2:$B$1001,2,FALSE),"")</f>
        <v/>
      </c>
      <c r="E359" s="33"/>
      <c r="F359" s="34"/>
      <c r="G359" s="35">
        <v>21</v>
      </c>
      <c r="H359" s="36"/>
      <c r="I359" s="37">
        <f t="shared" si="34"/>
        <v>0</v>
      </c>
      <c r="J359" s="37">
        <f t="shared" si="35"/>
        <v>0</v>
      </c>
      <c r="K359" s="37"/>
      <c r="L359" s="37">
        <f t="shared" si="36"/>
        <v>0</v>
      </c>
      <c r="N359" s="109" t="str">
        <f t="shared" si="37"/>
        <v/>
      </c>
      <c r="O359" s="110">
        <f>IF(AND(D359&lt;&gt;"",SUMIF($D$3:$D$517,D359,$F$3:$F$517)+SUMIF($D$3:$D$517,D359,$I$3:$I$517)+SUMIF($D$3:$D$517,D359,$J$3:$J$517)&gt;3005.06),IF(COUNTIF($D$3:D359,D359)&gt;1,INDEX([1]INGRESOS!$A$1:$O$523,MATCH(D359,$D$2:D358,0),COLUMN($O$2)),MAX($O$2:O358)+1),0)</f>
        <v>0</v>
      </c>
      <c r="P359" s="111" t="str">
        <f t="shared" si="38"/>
        <v/>
      </c>
      <c r="Q359" s="97"/>
      <c r="R359" s="28"/>
    </row>
    <row r="360" spans="1:18" x14ac:dyDescent="0.25">
      <c r="A360" s="30"/>
      <c r="B360" s="30" t="str">
        <f t="shared" si="39"/>
        <v/>
      </c>
      <c r="C360" s="31"/>
      <c r="D360" s="102" t="str">
        <f>IF(E360&lt;&gt;"",VLOOKUP(E360,[1]CLIENTES!$A$2:$B$1001,2,FALSE),"")</f>
        <v/>
      </c>
      <c r="E360" s="33"/>
      <c r="F360" s="34"/>
      <c r="G360" s="35">
        <v>21</v>
      </c>
      <c r="H360" s="36"/>
      <c r="I360" s="37">
        <f t="shared" si="34"/>
        <v>0</v>
      </c>
      <c r="J360" s="37">
        <f t="shared" si="35"/>
        <v>0</v>
      </c>
      <c r="K360" s="37"/>
      <c r="L360" s="37">
        <f t="shared" si="36"/>
        <v>0</v>
      </c>
      <c r="N360" s="109" t="str">
        <f t="shared" si="37"/>
        <v/>
      </c>
      <c r="O360" s="110">
        <f>IF(AND(D360&lt;&gt;"",SUMIF($D$3:$D$517,D360,$F$3:$F$517)+SUMIF($D$3:$D$517,D360,$I$3:$I$517)+SUMIF($D$3:$D$517,D360,$J$3:$J$517)&gt;3005.06),IF(COUNTIF($D$3:D360,D360)&gt;1,INDEX([1]INGRESOS!$A$1:$O$523,MATCH(D360,$D$2:D359,0),COLUMN($O$2)),MAX($O$2:O359)+1),0)</f>
        <v>0</v>
      </c>
      <c r="P360" s="111" t="str">
        <f t="shared" si="38"/>
        <v/>
      </c>
      <c r="Q360" s="97"/>
      <c r="R360" s="28"/>
    </row>
    <row r="361" spans="1:18" x14ac:dyDescent="0.25">
      <c r="A361" s="30"/>
      <c r="B361" s="30" t="str">
        <f t="shared" si="39"/>
        <v/>
      </c>
      <c r="C361" s="31"/>
      <c r="D361" s="102" t="str">
        <f>IF(E361&lt;&gt;"",VLOOKUP(E361,[1]CLIENTES!$A$2:$B$1001,2,FALSE),"")</f>
        <v/>
      </c>
      <c r="E361" s="33"/>
      <c r="F361" s="34"/>
      <c r="G361" s="35">
        <v>21</v>
      </c>
      <c r="H361" s="36"/>
      <c r="I361" s="37">
        <f t="shared" si="34"/>
        <v>0</v>
      </c>
      <c r="J361" s="37">
        <f t="shared" si="35"/>
        <v>0</v>
      </c>
      <c r="K361" s="37"/>
      <c r="L361" s="37">
        <f t="shared" si="36"/>
        <v>0</v>
      </c>
      <c r="N361" s="109" t="str">
        <f t="shared" si="37"/>
        <v/>
      </c>
      <c r="O361" s="110">
        <f>IF(AND(D361&lt;&gt;"",SUMIF($D$3:$D$517,D361,$F$3:$F$517)+SUMIF($D$3:$D$517,D361,$I$3:$I$517)+SUMIF($D$3:$D$517,D361,$J$3:$J$517)&gt;3005.06),IF(COUNTIF($D$3:D361,D361)&gt;1,INDEX([1]INGRESOS!$A$1:$O$523,MATCH(D361,$D$2:D360,0),COLUMN($O$2)),MAX($O$2:O360)+1),0)</f>
        <v>0</v>
      </c>
      <c r="P361" s="111" t="str">
        <f t="shared" si="38"/>
        <v/>
      </c>
      <c r="Q361" s="97"/>
      <c r="R361" s="28"/>
    </row>
    <row r="362" spans="1:18" x14ac:dyDescent="0.25">
      <c r="A362" s="30"/>
      <c r="B362" s="30" t="str">
        <f t="shared" si="39"/>
        <v/>
      </c>
      <c r="C362" s="31"/>
      <c r="D362" s="102" t="str">
        <f>IF(E362&lt;&gt;"",VLOOKUP(E362,[1]CLIENTES!$A$2:$B$1001,2,FALSE),"")</f>
        <v/>
      </c>
      <c r="E362" s="33"/>
      <c r="F362" s="34"/>
      <c r="G362" s="35">
        <v>21</v>
      </c>
      <c r="H362" s="36"/>
      <c r="I362" s="37">
        <f t="shared" si="34"/>
        <v>0</v>
      </c>
      <c r="J362" s="37">
        <f t="shared" si="35"/>
        <v>0</v>
      </c>
      <c r="K362" s="37"/>
      <c r="L362" s="37">
        <f t="shared" si="36"/>
        <v>0</v>
      </c>
      <c r="N362" s="109" t="str">
        <f t="shared" si="37"/>
        <v/>
      </c>
      <c r="O362" s="110">
        <f>IF(AND(D362&lt;&gt;"",SUMIF($D$3:$D$517,D362,$F$3:$F$517)+SUMIF($D$3:$D$517,D362,$I$3:$I$517)+SUMIF($D$3:$D$517,D362,$J$3:$J$517)&gt;3005.06),IF(COUNTIF($D$3:D362,D362)&gt;1,INDEX([1]INGRESOS!$A$1:$O$523,MATCH(D362,$D$2:D361,0),COLUMN($O$2)),MAX($O$2:O361)+1),0)</f>
        <v>0</v>
      </c>
      <c r="P362" s="111" t="str">
        <f t="shared" si="38"/>
        <v/>
      </c>
      <c r="Q362" s="97"/>
      <c r="R362" s="28"/>
    </row>
    <row r="363" spans="1:18" x14ac:dyDescent="0.25">
      <c r="A363" s="30"/>
      <c r="B363" s="30" t="str">
        <f t="shared" si="39"/>
        <v/>
      </c>
      <c r="C363" s="31"/>
      <c r="D363" s="102" t="str">
        <f>IF(E363&lt;&gt;"",VLOOKUP(E363,[1]CLIENTES!$A$2:$B$1001,2,FALSE),"")</f>
        <v/>
      </c>
      <c r="E363" s="33"/>
      <c r="F363" s="34"/>
      <c r="G363" s="35">
        <v>21</v>
      </c>
      <c r="H363" s="36"/>
      <c r="I363" s="37">
        <f t="shared" si="34"/>
        <v>0</v>
      </c>
      <c r="J363" s="37">
        <f t="shared" si="35"/>
        <v>0</v>
      </c>
      <c r="K363" s="37"/>
      <c r="L363" s="37">
        <f t="shared" si="36"/>
        <v>0</v>
      </c>
      <c r="N363" s="109" t="str">
        <f t="shared" si="37"/>
        <v/>
      </c>
      <c r="O363" s="110">
        <f>IF(AND(D363&lt;&gt;"",SUMIF($D$3:$D$517,D363,$F$3:$F$517)+SUMIF($D$3:$D$517,D363,$I$3:$I$517)+SUMIF($D$3:$D$517,D363,$J$3:$J$517)&gt;3005.06),IF(COUNTIF($D$3:D363,D363)&gt;1,INDEX([1]INGRESOS!$A$1:$O$523,MATCH(D363,$D$2:D362,0),COLUMN($O$2)),MAX($O$2:O362)+1),0)</f>
        <v>0</v>
      </c>
      <c r="P363" s="111" t="str">
        <f t="shared" si="38"/>
        <v/>
      </c>
      <c r="Q363" s="97"/>
      <c r="R363" s="28"/>
    </row>
    <row r="364" spans="1:18" x14ac:dyDescent="0.25">
      <c r="A364" s="30"/>
      <c r="B364" s="30" t="str">
        <f t="shared" si="39"/>
        <v/>
      </c>
      <c r="C364" s="31"/>
      <c r="D364" s="102" t="str">
        <f>IF(E364&lt;&gt;"",VLOOKUP(E364,[1]CLIENTES!$A$2:$B$1001,2,FALSE),"")</f>
        <v/>
      </c>
      <c r="E364" s="33"/>
      <c r="F364" s="34"/>
      <c r="G364" s="35">
        <v>21</v>
      </c>
      <c r="H364" s="36"/>
      <c r="I364" s="37">
        <f t="shared" si="34"/>
        <v>0</v>
      </c>
      <c r="J364" s="37">
        <f t="shared" si="35"/>
        <v>0</v>
      </c>
      <c r="K364" s="37"/>
      <c r="L364" s="37">
        <f t="shared" si="36"/>
        <v>0</v>
      </c>
      <c r="N364" s="109" t="str">
        <f t="shared" si="37"/>
        <v/>
      </c>
      <c r="O364" s="110">
        <f>IF(AND(D364&lt;&gt;"",SUMIF($D$3:$D$517,D364,$F$3:$F$517)+SUMIF($D$3:$D$517,D364,$I$3:$I$517)+SUMIF($D$3:$D$517,D364,$J$3:$J$517)&gt;3005.06),IF(COUNTIF($D$3:D364,D364)&gt;1,INDEX([1]INGRESOS!$A$1:$O$523,MATCH(D364,$D$2:D363,0),COLUMN($O$2)),MAX($O$2:O363)+1),0)</f>
        <v>0</v>
      </c>
      <c r="P364" s="111" t="str">
        <f t="shared" si="38"/>
        <v/>
      </c>
      <c r="Q364" s="97"/>
      <c r="R364" s="28"/>
    </row>
    <row r="365" spans="1:18" x14ac:dyDescent="0.25">
      <c r="A365" s="30"/>
      <c r="B365" s="30" t="str">
        <f t="shared" si="39"/>
        <v/>
      </c>
      <c r="C365" s="31"/>
      <c r="D365" s="102" t="str">
        <f>IF(E365&lt;&gt;"",VLOOKUP(E365,[1]CLIENTES!$A$2:$B$1001,2,FALSE),"")</f>
        <v/>
      </c>
      <c r="E365" s="33"/>
      <c r="F365" s="34"/>
      <c r="G365" s="35">
        <v>21</v>
      </c>
      <c r="H365" s="36"/>
      <c r="I365" s="37">
        <f t="shared" si="34"/>
        <v>0</v>
      </c>
      <c r="J365" s="37">
        <f t="shared" si="35"/>
        <v>0</v>
      </c>
      <c r="K365" s="37"/>
      <c r="L365" s="37">
        <f t="shared" si="36"/>
        <v>0</v>
      </c>
      <c r="N365" s="109" t="str">
        <f t="shared" si="37"/>
        <v/>
      </c>
      <c r="O365" s="110">
        <f>IF(AND(D365&lt;&gt;"",SUMIF($D$3:$D$517,D365,$F$3:$F$517)+SUMIF($D$3:$D$517,D365,$I$3:$I$517)+SUMIF($D$3:$D$517,D365,$J$3:$J$517)&gt;3005.06),IF(COUNTIF($D$3:D365,D365)&gt;1,INDEX([1]INGRESOS!$A$1:$O$523,MATCH(D365,$D$2:D364,0),COLUMN($O$2)),MAX($O$2:O364)+1),0)</f>
        <v>0</v>
      </c>
      <c r="P365" s="111" t="str">
        <f t="shared" si="38"/>
        <v/>
      </c>
      <c r="Q365" s="97"/>
      <c r="R365" s="28"/>
    </row>
    <row r="366" spans="1:18" x14ac:dyDescent="0.25">
      <c r="A366" s="30"/>
      <c r="B366" s="30" t="str">
        <f t="shared" si="39"/>
        <v/>
      </c>
      <c r="C366" s="31"/>
      <c r="D366" s="102" t="str">
        <f>IF(E366&lt;&gt;"",VLOOKUP(E366,[1]CLIENTES!$A$2:$B$1001,2,FALSE),"")</f>
        <v/>
      </c>
      <c r="E366" s="33"/>
      <c r="F366" s="34"/>
      <c r="G366" s="35">
        <v>21</v>
      </c>
      <c r="H366" s="36"/>
      <c r="I366" s="37">
        <f t="shared" si="34"/>
        <v>0</v>
      </c>
      <c r="J366" s="37">
        <f t="shared" si="35"/>
        <v>0</v>
      </c>
      <c r="K366" s="37"/>
      <c r="L366" s="37">
        <f t="shared" si="36"/>
        <v>0</v>
      </c>
      <c r="N366" s="109" t="str">
        <f t="shared" si="37"/>
        <v/>
      </c>
      <c r="O366" s="110">
        <f>IF(AND(D366&lt;&gt;"",SUMIF($D$3:$D$517,D366,$F$3:$F$517)+SUMIF($D$3:$D$517,D366,$I$3:$I$517)+SUMIF($D$3:$D$517,D366,$J$3:$J$517)&gt;3005.06),IF(COUNTIF($D$3:D366,D366)&gt;1,INDEX([1]INGRESOS!$A$1:$O$523,MATCH(D366,$D$2:D365,0),COLUMN($O$2)),MAX($O$2:O365)+1),0)</f>
        <v>0</v>
      </c>
      <c r="P366" s="111" t="str">
        <f t="shared" si="38"/>
        <v/>
      </c>
      <c r="Q366" s="97"/>
      <c r="R366" s="28"/>
    </row>
    <row r="367" spans="1:18" x14ac:dyDescent="0.25">
      <c r="A367" s="30"/>
      <c r="B367" s="30" t="str">
        <f t="shared" si="39"/>
        <v/>
      </c>
      <c r="C367" s="31"/>
      <c r="D367" s="102" t="str">
        <f>IF(E367&lt;&gt;"",VLOOKUP(E367,[1]CLIENTES!$A$2:$B$1001,2,FALSE),"")</f>
        <v/>
      </c>
      <c r="E367" s="33"/>
      <c r="F367" s="34"/>
      <c r="G367" s="35">
        <v>21</v>
      </c>
      <c r="H367" s="36"/>
      <c r="I367" s="37">
        <f t="shared" si="34"/>
        <v>0</v>
      </c>
      <c r="J367" s="37">
        <f t="shared" si="35"/>
        <v>0</v>
      </c>
      <c r="K367" s="37"/>
      <c r="L367" s="37">
        <f t="shared" si="36"/>
        <v>0</v>
      </c>
      <c r="N367" s="109" t="str">
        <f t="shared" si="37"/>
        <v/>
      </c>
      <c r="O367" s="110">
        <f>IF(AND(D367&lt;&gt;"",SUMIF($D$3:$D$517,D367,$F$3:$F$517)+SUMIF($D$3:$D$517,D367,$I$3:$I$517)+SUMIF($D$3:$D$517,D367,$J$3:$J$517)&gt;3005.06),IF(COUNTIF($D$3:D367,D367)&gt;1,INDEX([1]INGRESOS!$A$1:$O$523,MATCH(D367,$D$2:D366,0),COLUMN($O$2)),MAX($O$2:O366)+1),0)</f>
        <v>0</v>
      </c>
      <c r="P367" s="111" t="str">
        <f t="shared" si="38"/>
        <v/>
      </c>
      <c r="Q367" s="97"/>
      <c r="R367" s="28"/>
    </row>
    <row r="368" spans="1:18" x14ac:dyDescent="0.25">
      <c r="A368" s="30"/>
      <c r="B368" s="30" t="str">
        <f t="shared" si="39"/>
        <v/>
      </c>
      <c r="C368" s="31"/>
      <c r="D368" s="102" t="str">
        <f>IF(E368&lt;&gt;"",VLOOKUP(E368,[1]CLIENTES!$A$2:$B$1001,2,FALSE),"")</f>
        <v/>
      </c>
      <c r="E368" s="33"/>
      <c r="F368" s="34"/>
      <c r="G368" s="35">
        <v>21</v>
      </c>
      <c r="H368" s="36"/>
      <c r="I368" s="37">
        <f t="shared" si="34"/>
        <v>0</v>
      </c>
      <c r="J368" s="37">
        <f t="shared" si="35"/>
        <v>0</v>
      </c>
      <c r="K368" s="37"/>
      <c r="L368" s="37">
        <f t="shared" si="36"/>
        <v>0</v>
      </c>
      <c r="N368" s="109" t="str">
        <f t="shared" si="37"/>
        <v/>
      </c>
      <c r="O368" s="110">
        <f>IF(AND(D368&lt;&gt;"",SUMIF($D$3:$D$517,D368,$F$3:$F$517)+SUMIF($D$3:$D$517,D368,$I$3:$I$517)+SUMIF($D$3:$D$517,D368,$J$3:$J$517)&gt;3005.06),IF(COUNTIF($D$3:D368,D368)&gt;1,INDEX([1]INGRESOS!$A$1:$O$523,MATCH(D368,$D$2:D367,0),COLUMN($O$2)),MAX($O$2:O367)+1),0)</f>
        <v>0</v>
      </c>
      <c r="P368" s="111" t="str">
        <f t="shared" si="38"/>
        <v/>
      </c>
      <c r="Q368" s="97"/>
      <c r="R368" s="28"/>
    </row>
    <row r="369" spans="1:18" x14ac:dyDescent="0.25">
      <c r="A369" s="30"/>
      <c r="B369" s="30" t="str">
        <f t="shared" si="39"/>
        <v/>
      </c>
      <c r="C369" s="31"/>
      <c r="D369" s="102" t="str">
        <f>IF(E369&lt;&gt;"",VLOOKUP(E369,[1]CLIENTES!$A$2:$B$1001,2,FALSE),"")</f>
        <v/>
      </c>
      <c r="E369" s="33"/>
      <c r="F369" s="34"/>
      <c r="G369" s="35">
        <v>21</v>
      </c>
      <c r="H369" s="36"/>
      <c r="I369" s="37">
        <f t="shared" si="34"/>
        <v>0</v>
      </c>
      <c r="J369" s="37">
        <f t="shared" si="35"/>
        <v>0</v>
      </c>
      <c r="K369" s="37"/>
      <c r="L369" s="37">
        <f t="shared" si="36"/>
        <v>0</v>
      </c>
      <c r="N369" s="109" t="str">
        <f t="shared" si="37"/>
        <v/>
      </c>
      <c r="O369" s="110">
        <f>IF(AND(D369&lt;&gt;"",SUMIF($D$3:$D$517,D369,$F$3:$F$517)+SUMIF($D$3:$D$517,D369,$I$3:$I$517)+SUMIF($D$3:$D$517,D369,$J$3:$J$517)&gt;3005.06),IF(COUNTIF($D$3:D369,D369)&gt;1,INDEX([1]INGRESOS!$A$1:$O$523,MATCH(D369,$D$2:D368,0),COLUMN($O$2)),MAX($O$2:O368)+1),0)</f>
        <v>0</v>
      </c>
      <c r="P369" s="111" t="str">
        <f t="shared" si="38"/>
        <v/>
      </c>
      <c r="Q369" s="97"/>
      <c r="R369" s="28"/>
    </row>
    <row r="370" spans="1:18" x14ac:dyDescent="0.25">
      <c r="A370" s="30"/>
      <c r="B370" s="30" t="str">
        <f t="shared" si="39"/>
        <v/>
      </c>
      <c r="C370" s="31"/>
      <c r="D370" s="102" t="str">
        <f>IF(E370&lt;&gt;"",VLOOKUP(E370,[1]CLIENTES!$A$2:$B$1001,2,FALSE),"")</f>
        <v/>
      </c>
      <c r="E370" s="33"/>
      <c r="F370" s="34"/>
      <c r="G370" s="35">
        <v>21</v>
      </c>
      <c r="H370" s="36"/>
      <c r="I370" s="37">
        <f t="shared" si="34"/>
        <v>0</v>
      </c>
      <c r="J370" s="37">
        <f t="shared" si="35"/>
        <v>0</v>
      </c>
      <c r="K370" s="37"/>
      <c r="L370" s="37">
        <f t="shared" si="36"/>
        <v>0</v>
      </c>
      <c r="N370" s="109" t="str">
        <f t="shared" si="37"/>
        <v/>
      </c>
      <c r="O370" s="110">
        <f>IF(AND(D370&lt;&gt;"",SUMIF($D$3:$D$517,D370,$F$3:$F$517)+SUMIF($D$3:$D$517,D370,$I$3:$I$517)+SUMIF($D$3:$D$517,D370,$J$3:$J$517)&gt;3005.06),IF(COUNTIF($D$3:D370,D370)&gt;1,INDEX([1]INGRESOS!$A$1:$O$523,MATCH(D370,$D$2:D369,0),COLUMN($O$2)),MAX($O$2:O369)+1),0)</f>
        <v>0</v>
      </c>
      <c r="P370" s="111" t="str">
        <f t="shared" si="38"/>
        <v/>
      </c>
      <c r="Q370" s="97"/>
      <c r="R370" s="28"/>
    </row>
    <row r="371" spans="1:18" x14ac:dyDescent="0.25">
      <c r="A371" s="30"/>
      <c r="B371" s="30" t="str">
        <f t="shared" si="39"/>
        <v/>
      </c>
      <c r="C371" s="31"/>
      <c r="D371" s="102" t="str">
        <f>IF(E371&lt;&gt;"",VLOOKUP(E371,[1]CLIENTES!$A$2:$B$1001,2,FALSE),"")</f>
        <v/>
      </c>
      <c r="E371" s="33"/>
      <c r="F371" s="34"/>
      <c r="G371" s="35">
        <v>21</v>
      </c>
      <c r="H371" s="36"/>
      <c r="I371" s="37">
        <f t="shared" si="34"/>
        <v>0</v>
      </c>
      <c r="J371" s="37">
        <f t="shared" si="35"/>
        <v>0</v>
      </c>
      <c r="K371" s="37"/>
      <c r="L371" s="37">
        <f t="shared" si="36"/>
        <v>0</v>
      </c>
      <c r="N371" s="109" t="str">
        <f t="shared" si="37"/>
        <v/>
      </c>
      <c r="O371" s="110">
        <f>IF(AND(D371&lt;&gt;"",SUMIF($D$3:$D$517,D371,$F$3:$F$517)+SUMIF($D$3:$D$517,D371,$I$3:$I$517)+SUMIF($D$3:$D$517,D371,$J$3:$J$517)&gt;3005.06),IF(COUNTIF($D$3:D371,D371)&gt;1,INDEX([1]INGRESOS!$A$1:$O$523,MATCH(D371,$D$2:D370,0),COLUMN($O$2)),MAX($O$2:O370)+1),0)</f>
        <v>0</v>
      </c>
      <c r="P371" s="111" t="str">
        <f t="shared" si="38"/>
        <v/>
      </c>
      <c r="Q371" s="97"/>
      <c r="R371" s="28"/>
    </row>
    <row r="372" spans="1:18" x14ac:dyDescent="0.25">
      <c r="A372" s="30"/>
      <c r="B372" s="30" t="str">
        <f t="shared" si="39"/>
        <v/>
      </c>
      <c r="C372" s="31"/>
      <c r="D372" s="102" t="str">
        <f>IF(E372&lt;&gt;"",VLOOKUP(E372,[1]CLIENTES!$A$2:$B$1001,2,FALSE),"")</f>
        <v/>
      </c>
      <c r="E372" s="33"/>
      <c r="F372" s="34"/>
      <c r="G372" s="35">
        <v>21</v>
      </c>
      <c r="H372" s="36"/>
      <c r="I372" s="37">
        <f t="shared" si="34"/>
        <v>0</v>
      </c>
      <c r="J372" s="37">
        <f t="shared" si="35"/>
        <v>0</v>
      </c>
      <c r="K372" s="37"/>
      <c r="L372" s="37">
        <f t="shared" si="36"/>
        <v>0</v>
      </c>
      <c r="N372" s="109" t="str">
        <f t="shared" si="37"/>
        <v/>
      </c>
      <c r="O372" s="110">
        <f>IF(AND(D372&lt;&gt;"",SUMIF($D$3:$D$517,D372,$F$3:$F$517)+SUMIF($D$3:$D$517,D372,$I$3:$I$517)+SUMIF($D$3:$D$517,D372,$J$3:$J$517)&gt;3005.06),IF(COUNTIF($D$3:D372,D372)&gt;1,INDEX([1]INGRESOS!$A$1:$O$523,MATCH(D372,$D$2:D371,0),COLUMN($O$2)),MAX($O$2:O371)+1),0)</f>
        <v>0</v>
      </c>
      <c r="P372" s="111" t="str">
        <f t="shared" si="38"/>
        <v/>
      </c>
      <c r="Q372" s="97"/>
      <c r="R372" s="28"/>
    </row>
    <row r="373" spans="1:18" x14ac:dyDescent="0.25">
      <c r="A373" s="30"/>
      <c r="B373" s="30" t="str">
        <f t="shared" si="39"/>
        <v/>
      </c>
      <c r="C373" s="31"/>
      <c r="D373" s="102" t="str">
        <f>IF(E373&lt;&gt;"",VLOOKUP(E373,[1]CLIENTES!$A$2:$B$1001,2,FALSE),"")</f>
        <v/>
      </c>
      <c r="E373" s="33"/>
      <c r="F373" s="34"/>
      <c r="G373" s="35">
        <v>21</v>
      </c>
      <c r="H373" s="36"/>
      <c r="I373" s="37">
        <f t="shared" si="34"/>
        <v>0</v>
      </c>
      <c r="J373" s="37">
        <f t="shared" si="35"/>
        <v>0</v>
      </c>
      <c r="K373" s="37"/>
      <c r="L373" s="37">
        <f t="shared" si="36"/>
        <v>0</v>
      </c>
      <c r="N373" s="109" t="str">
        <f t="shared" si="37"/>
        <v/>
      </c>
      <c r="O373" s="110">
        <f>IF(AND(D373&lt;&gt;"",SUMIF($D$3:$D$517,D373,$F$3:$F$517)+SUMIF($D$3:$D$517,D373,$I$3:$I$517)+SUMIF($D$3:$D$517,D373,$J$3:$J$517)&gt;3005.06),IF(COUNTIF($D$3:D373,D373)&gt;1,INDEX([1]INGRESOS!$A$1:$O$523,MATCH(D373,$D$2:D372,0),COLUMN($O$2)),MAX($O$2:O372)+1),0)</f>
        <v>0</v>
      </c>
      <c r="P373" s="111" t="str">
        <f t="shared" si="38"/>
        <v/>
      </c>
      <c r="Q373" s="97"/>
      <c r="R373" s="28"/>
    </row>
    <row r="374" spans="1:18" x14ac:dyDescent="0.25">
      <c r="A374" s="30"/>
      <c r="B374" s="30" t="str">
        <f t="shared" si="39"/>
        <v/>
      </c>
      <c r="C374" s="31"/>
      <c r="D374" s="102" t="str">
        <f>IF(E374&lt;&gt;"",VLOOKUP(E374,[1]CLIENTES!$A$2:$B$1001,2,FALSE),"")</f>
        <v/>
      </c>
      <c r="E374" s="33"/>
      <c r="F374" s="34"/>
      <c r="G374" s="35">
        <v>21</v>
      </c>
      <c r="H374" s="36"/>
      <c r="I374" s="37">
        <f t="shared" si="34"/>
        <v>0</v>
      </c>
      <c r="J374" s="37">
        <f t="shared" si="35"/>
        <v>0</v>
      </c>
      <c r="K374" s="37"/>
      <c r="L374" s="37">
        <f t="shared" si="36"/>
        <v>0</v>
      </c>
      <c r="N374" s="109" t="str">
        <f t="shared" si="37"/>
        <v/>
      </c>
      <c r="O374" s="110">
        <f>IF(AND(D374&lt;&gt;"",SUMIF($D$3:$D$517,D374,$F$3:$F$517)+SUMIF($D$3:$D$517,D374,$I$3:$I$517)+SUMIF($D$3:$D$517,D374,$J$3:$J$517)&gt;3005.06),IF(COUNTIF($D$3:D374,D374)&gt;1,INDEX([1]INGRESOS!$A$1:$O$523,MATCH(D374,$D$2:D373,0),COLUMN($O$2)),MAX($O$2:O373)+1),0)</f>
        <v>0</v>
      </c>
      <c r="P374" s="111" t="str">
        <f t="shared" si="38"/>
        <v/>
      </c>
      <c r="Q374" s="97"/>
      <c r="R374" s="28"/>
    </row>
    <row r="375" spans="1:18" x14ac:dyDescent="0.25">
      <c r="A375" s="30"/>
      <c r="B375" s="30" t="str">
        <f t="shared" si="39"/>
        <v/>
      </c>
      <c r="C375" s="31"/>
      <c r="D375" s="102" t="str">
        <f>IF(E375&lt;&gt;"",VLOOKUP(E375,[1]CLIENTES!$A$2:$B$1001,2,FALSE),"")</f>
        <v/>
      </c>
      <c r="E375" s="33"/>
      <c r="F375" s="34"/>
      <c r="G375" s="35">
        <v>21</v>
      </c>
      <c r="H375" s="36"/>
      <c r="I375" s="37">
        <f t="shared" si="34"/>
        <v>0</v>
      </c>
      <c r="J375" s="37">
        <f t="shared" si="35"/>
        <v>0</v>
      </c>
      <c r="K375" s="37"/>
      <c r="L375" s="37">
        <f t="shared" si="36"/>
        <v>0</v>
      </c>
      <c r="N375" s="109" t="str">
        <f t="shared" si="37"/>
        <v/>
      </c>
      <c r="O375" s="110">
        <f>IF(AND(D375&lt;&gt;"",SUMIF($D$3:$D$517,D375,$F$3:$F$517)+SUMIF($D$3:$D$517,D375,$I$3:$I$517)+SUMIF($D$3:$D$517,D375,$J$3:$J$517)&gt;3005.06),IF(COUNTIF($D$3:D375,D375)&gt;1,INDEX([1]INGRESOS!$A$1:$O$523,MATCH(D375,$D$2:D374,0),COLUMN($O$2)),MAX($O$2:O374)+1),0)</f>
        <v>0</v>
      </c>
      <c r="P375" s="111" t="str">
        <f t="shared" si="38"/>
        <v/>
      </c>
      <c r="Q375" s="97"/>
      <c r="R375" s="28"/>
    </row>
    <row r="376" spans="1:18" x14ac:dyDescent="0.25">
      <c r="A376" s="30"/>
      <c r="B376" s="30" t="str">
        <f t="shared" si="39"/>
        <v/>
      </c>
      <c r="C376" s="31"/>
      <c r="D376" s="102" t="str">
        <f>IF(E376&lt;&gt;"",VLOOKUP(E376,[1]CLIENTES!$A$2:$B$1001,2,FALSE),"")</f>
        <v/>
      </c>
      <c r="E376" s="33"/>
      <c r="F376" s="34"/>
      <c r="G376" s="35">
        <v>21</v>
      </c>
      <c r="H376" s="36"/>
      <c r="I376" s="37">
        <f t="shared" si="34"/>
        <v>0</v>
      </c>
      <c r="J376" s="37">
        <f t="shared" si="35"/>
        <v>0</v>
      </c>
      <c r="K376" s="37"/>
      <c r="L376" s="37">
        <f t="shared" si="36"/>
        <v>0</v>
      </c>
      <c r="N376" s="109" t="str">
        <f t="shared" si="37"/>
        <v/>
      </c>
      <c r="O376" s="110">
        <f>IF(AND(D376&lt;&gt;"",SUMIF($D$3:$D$517,D376,$F$3:$F$517)+SUMIF($D$3:$D$517,D376,$I$3:$I$517)+SUMIF($D$3:$D$517,D376,$J$3:$J$517)&gt;3005.06),IF(COUNTIF($D$3:D376,D376)&gt;1,INDEX([1]INGRESOS!$A$1:$O$523,MATCH(D376,$D$2:D375,0),COLUMN($O$2)),MAX($O$2:O375)+1),0)</f>
        <v>0</v>
      </c>
      <c r="P376" s="111" t="str">
        <f t="shared" si="38"/>
        <v/>
      </c>
      <c r="Q376" s="97"/>
      <c r="R376" s="28"/>
    </row>
    <row r="377" spans="1:18" x14ac:dyDescent="0.25">
      <c r="A377" s="30"/>
      <c r="B377" s="30" t="str">
        <f t="shared" si="39"/>
        <v/>
      </c>
      <c r="C377" s="31"/>
      <c r="D377" s="102" t="str">
        <f>IF(E377&lt;&gt;"",VLOOKUP(E377,[1]CLIENTES!$A$2:$B$1001,2,FALSE),"")</f>
        <v/>
      </c>
      <c r="E377" s="33"/>
      <c r="F377" s="34"/>
      <c r="G377" s="35">
        <v>21</v>
      </c>
      <c r="H377" s="36"/>
      <c r="I377" s="37">
        <f t="shared" si="34"/>
        <v>0</v>
      </c>
      <c r="J377" s="37">
        <f t="shared" si="35"/>
        <v>0</v>
      </c>
      <c r="K377" s="37"/>
      <c r="L377" s="37">
        <f t="shared" si="36"/>
        <v>0</v>
      </c>
      <c r="N377" s="109" t="str">
        <f t="shared" si="37"/>
        <v/>
      </c>
      <c r="O377" s="110">
        <f>IF(AND(D377&lt;&gt;"",SUMIF($D$3:$D$517,D377,$F$3:$F$517)+SUMIF($D$3:$D$517,D377,$I$3:$I$517)+SUMIF($D$3:$D$517,D377,$J$3:$J$517)&gt;3005.06),IF(COUNTIF($D$3:D377,D377)&gt;1,INDEX([1]INGRESOS!$A$1:$O$523,MATCH(D377,$D$2:D376,0),COLUMN($O$2)),MAX($O$2:O376)+1),0)</f>
        <v>0</v>
      </c>
      <c r="P377" s="111" t="str">
        <f t="shared" si="38"/>
        <v/>
      </c>
      <c r="Q377" s="97"/>
      <c r="R377" s="28"/>
    </row>
    <row r="378" spans="1:18" x14ac:dyDescent="0.25">
      <c r="A378" s="30"/>
      <c r="B378" s="30" t="str">
        <f t="shared" si="39"/>
        <v/>
      </c>
      <c r="C378" s="31"/>
      <c r="D378" s="102" t="str">
        <f>IF(E378&lt;&gt;"",VLOOKUP(E378,[1]CLIENTES!$A$2:$B$1001,2,FALSE),"")</f>
        <v/>
      </c>
      <c r="E378" s="33"/>
      <c r="F378" s="34"/>
      <c r="G378" s="35">
        <v>21</v>
      </c>
      <c r="H378" s="36"/>
      <c r="I378" s="37">
        <f t="shared" si="34"/>
        <v>0</v>
      </c>
      <c r="J378" s="37">
        <f t="shared" si="35"/>
        <v>0</v>
      </c>
      <c r="K378" s="37"/>
      <c r="L378" s="37">
        <f t="shared" si="36"/>
        <v>0</v>
      </c>
      <c r="N378" s="109" t="str">
        <f t="shared" si="37"/>
        <v/>
      </c>
      <c r="O378" s="110">
        <f>IF(AND(D378&lt;&gt;"",SUMIF($D$3:$D$517,D378,$F$3:$F$517)+SUMIF($D$3:$D$517,D378,$I$3:$I$517)+SUMIF($D$3:$D$517,D378,$J$3:$J$517)&gt;3005.06),IF(COUNTIF($D$3:D378,D378)&gt;1,INDEX([1]INGRESOS!$A$1:$O$523,MATCH(D378,$D$2:D377,0),COLUMN($O$2)),MAX($O$2:O377)+1),0)</f>
        <v>0</v>
      </c>
      <c r="P378" s="111" t="str">
        <f t="shared" si="38"/>
        <v/>
      </c>
      <c r="Q378" s="97"/>
      <c r="R378" s="28"/>
    </row>
    <row r="379" spans="1:18" x14ac:dyDescent="0.25">
      <c r="A379" s="30"/>
      <c r="B379" s="30" t="str">
        <f t="shared" si="39"/>
        <v/>
      </c>
      <c r="C379" s="31"/>
      <c r="D379" s="102" t="str">
        <f>IF(E379&lt;&gt;"",VLOOKUP(E379,[1]CLIENTES!$A$2:$B$1001,2,FALSE),"")</f>
        <v/>
      </c>
      <c r="E379" s="33"/>
      <c r="F379" s="34"/>
      <c r="G379" s="35">
        <v>21</v>
      </c>
      <c r="H379" s="36"/>
      <c r="I379" s="37">
        <f t="shared" si="34"/>
        <v>0</v>
      </c>
      <c r="J379" s="37">
        <f t="shared" si="35"/>
        <v>0</v>
      </c>
      <c r="K379" s="37"/>
      <c r="L379" s="37">
        <f t="shared" si="36"/>
        <v>0</v>
      </c>
      <c r="N379" s="109" t="str">
        <f t="shared" si="37"/>
        <v/>
      </c>
      <c r="O379" s="110">
        <f>IF(AND(D379&lt;&gt;"",SUMIF($D$3:$D$517,D379,$F$3:$F$517)+SUMIF($D$3:$D$517,D379,$I$3:$I$517)+SUMIF($D$3:$D$517,D379,$J$3:$J$517)&gt;3005.06),IF(COUNTIF($D$3:D379,D379)&gt;1,INDEX([1]INGRESOS!$A$1:$O$523,MATCH(D379,$D$2:D378,0),COLUMN($O$2)),MAX($O$2:O378)+1),0)</f>
        <v>0</v>
      </c>
      <c r="P379" s="111" t="str">
        <f t="shared" si="38"/>
        <v/>
      </c>
      <c r="Q379" s="97"/>
      <c r="R379" s="28"/>
    </row>
    <row r="380" spans="1:18" x14ac:dyDescent="0.25">
      <c r="A380" s="30"/>
      <c r="B380" s="30" t="str">
        <f t="shared" si="39"/>
        <v/>
      </c>
      <c r="C380" s="31"/>
      <c r="D380" s="102" t="str">
        <f>IF(E380&lt;&gt;"",VLOOKUP(E380,[1]CLIENTES!$A$2:$B$1001,2,FALSE),"")</f>
        <v/>
      </c>
      <c r="E380" s="33"/>
      <c r="F380" s="34"/>
      <c r="G380" s="35">
        <v>21</v>
      </c>
      <c r="H380" s="36"/>
      <c r="I380" s="37">
        <f t="shared" ref="I380:I443" si="40">ROUND((F380*(G380/100)),2)</f>
        <v>0</v>
      </c>
      <c r="J380" s="37">
        <f t="shared" ref="J380:J443" si="41">ROUND((F380*(H380/100)),2)</f>
        <v>0</v>
      </c>
      <c r="K380" s="37"/>
      <c r="L380" s="37">
        <f t="shared" ref="L380:L443" si="42">+F380+I380+J380-K380</f>
        <v>0</v>
      </c>
      <c r="N380" s="109" t="str">
        <f t="shared" ref="N380:N443" si="43">IF(F380&lt;&gt;"",IF(MONTH(A380)&lt;=3,1,IF(AND(MONTH(A380)&gt;3,MONTH(A380)&lt;=6),2,IF(AND(MONTH(A380)&gt;6,MONTH(A380)&lt;=9),3,4))),"")</f>
        <v/>
      </c>
      <c r="O380" s="110">
        <f>IF(AND(D380&lt;&gt;"",SUMIF($D$3:$D$517,D380,$F$3:$F$517)+SUMIF($D$3:$D$517,D380,$I$3:$I$517)+SUMIF($D$3:$D$517,D380,$J$3:$J$517)&gt;3005.06),IF(COUNTIF($D$3:D380,D380)&gt;1,INDEX([1]INGRESOS!$A$1:$O$523,MATCH(D380,$D$2:D379,0),COLUMN($O$2)),MAX($O$2:O379)+1),0)</f>
        <v>0</v>
      </c>
      <c r="P380" s="111" t="str">
        <f t="shared" ref="P380:P443" si="44">IF(A380&lt;&gt;"",MONTH(A380),"")</f>
        <v/>
      </c>
      <c r="Q380" s="97"/>
      <c r="R380" s="28"/>
    </row>
    <row r="381" spans="1:18" x14ac:dyDescent="0.25">
      <c r="A381" s="30"/>
      <c r="B381" s="30" t="str">
        <f t="shared" si="39"/>
        <v/>
      </c>
      <c r="C381" s="31"/>
      <c r="D381" s="102" t="str">
        <f>IF(E381&lt;&gt;"",VLOOKUP(E381,[1]CLIENTES!$A$2:$B$1001,2,FALSE),"")</f>
        <v/>
      </c>
      <c r="E381" s="33"/>
      <c r="F381" s="34"/>
      <c r="G381" s="35">
        <v>21</v>
      </c>
      <c r="H381" s="36"/>
      <c r="I381" s="37">
        <f t="shared" si="40"/>
        <v>0</v>
      </c>
      <c r="J381" s="37">
        <f t="shared" si="41"/>
        <v>0</v>
      </c>
      <c r="K381" s="37"/>
      <c r="L381" s="37">
        <f t="shared" si="42"/>
        <v>0</v>
      </c>
      <c r="N381" s="109" t="str">
        <f t="shared" si="43"/>
        <v/>
      </c>
      <c r="O381" s="110">
        <f>IF(AND(D381&lt;&gt;"",SUMIF($D$3:$D$517,D381,$F$3:$F$517)+SUMIF($D$3:$D$517,D381,$I$3:$I$517)+SUMIF($D$3:$D$517,D381,$J$3:$J$517)&gt;3005.06),IF(COUNTIF($D$3:D381,D381)&gt;1,INDEX([1]INGRESOS!$A$1:$O$523,MATCH(D381,$D$2:D380,0),COLUMN($O$2)),MAX($O$2:O380)+1),0)</f>
        <v>0</v>
      </c>
      <c r="P381" s="111" t="str">
        <f t="shared" si="44"/>
        <v/>
      </c>
      <c r="Q381" s="97"/>
      <c r="R381" s="28"/>
    </row>
    <row r="382" spans="1:18" x14ac:dyDescent="0.25">
      <c r="A382" s="30"/>
      <c r="B382" s="30" t="str">
        <f t="shared" si="39"/>
        <v/>
      </c>
      <c r="C382" s="31"/>
      <c r="D382" s="102" t="str">
        <f>IF(E382&lt;&gt;"",VLOOKUP(E382,[1]CLIENTES!$A$2:$B$1001,2,FALSE),"")</f>
        <v/>
      </c>
      <c r="E382" s="33"/>
      <c r="F382" s="34"/>
      <c r="G382" s="35">
        <v>21</v>
      </c>
      <c r="H382" s="36"/>
      <c r="I382" s="37">
        <f t="shared" si="40"/>
        <v>0</v>
      </c>
      <c r="J382" s="37">
        <f t="shared" si="41"/>
        <v>0</v>
      </c>
      <c r="K382" s="37"/>
      <c r="L382" s="37">
        <f t="shared" si="42"/>
        <v>0</v>
      </c>
      <c r="N382" s="109" t="str">
        <f t="shared" si="43"/>
        <v/>
      </c>
      <c r="O382" s="110">
        <f>IF(AND(D382&lt;&gt;"",SUMIF($D$3:$D$517,D382,$F$3:$F$517)+SUMIF($D$3:$D$517,D382,$I$3:$I$517)+SUMIF($D$3:$D$517,D382,$J$3:$J$517)&gt;3005.06),IF(COUNTIF($D$3:D382,D382)&gt;1,INDEX([1]INGRESOS!$A$1:$O$523,MATCH(D382,$D$2:D381,0),COLUMN($O$2)),MAX($O$2:O381)+1),0)</f>
        <v>0</v>
      </c>
      <c r="P382" s="111" t="str">
        <f t="shared" si="44"/>
        <v/>
      </c>
      <c r="Q382" s="97"/>
      <c r="R382" s="28"/>
    </row>
    <row r="383" spans="1:18" x14ac:dyDescent="0.25">
      <c r="A383" s="30"/>
      <c r="B383" s="30" t="str">
        <f t="shared" si="39"/>
        <v/>
      </c>
      <c r="C383" s="31"/>
      <c r="D383" s="102" t="str">
        <f>IF(E383&lt;&gt;"",VLOOKUP(E383,[1]CLIENTES!$A$2:$B$1001,2,FALSE),"")</f>
        <v/>
      </c>
      <c r="E383" s="33"/>
      <c r="F383" s="34"/>
      <c r="G383" s="35">
        <v>21</v>
      </c>
      <c r="H383" s="36"/>
      <c r="I383" s="37">
        <f t="shared" si="40"/>
        <v>0</v>
      </c>
      <c r="J383" s="37">
        <f t="shared" si="41"/>
        <v>0</v>
      </c>
      <c r="K383" s="37"/>
      <c r="L383" s="37">
        <f t="shared" si="42"/>
        <v>0</v>
      </c>
      <c r="N383" s="109" t="str">
        <f t="shared" si="43"/>
        <v/>
      </c>
      <c r="O383" s="110">
        <f>IF(AND(D383&lt;&gt;"",SUMIF($D$3:$D$517,D383,$F$3:$F$517)+SUMIF($D$3:$D$517,D383,$I$3:$I$517)+SUMIF($D$3:$D$517,D383,$J$3:$J$517)&gt;3005.06),IF(COUNTIF($D$3:D383,D383)&gt;1,INDEX([1]INGRESOS!$A$1:$O$523,MATCH(D383,$D$2:D382,0),COLUMN($O$2)),MAX($O$2:O382)+1),0)</f>
        <v>0</v>
      </c>
      <c r="P383" s="111" t="str">
        <f t="shared" si="44"/>
        <v/>
      </c>
      <c r="Q383" s="97"/>
      <c r="R383" s="28"/>
    </row>
    <row r="384" spans="1:18" x14ac:dyDescent="0.25">
      <c r="A384" s="30"/>
      <c r="B384" s="30" t="str">
        <f t="shared" si="39"/>
        <v/>
      </c>
      <c r="C384" s="31"/>
      <c r="D384" s="102" t="str">
        <f>IF(E384&lt;&gt;"",VLOOKUP(E384,[1]CLIENTES!$A$2:$B$1001,2,FALSE),"")</f>
        <v/>
      </c>
      <c r="E384" s="33"/>
      <c r="F384" s="34"/>
      <c r="G384" s="35">
        <v>21</v>
      </c>
      <c r="H384" s="36"/>
      <c r="I384" s="37">
        <f t="shared" si="40"/>
        <v>0</v>
      </c>
      <c r="J384" s="37">
        <f t="shared" si="41"/>
        <v>0</v>
      </c>
      <c r="K384" s="37"/>
      <c r="L384" s="37">
        <f t="shared" si="42"/>
        <v>0</v>
      </c>
      <c r="N384" s="109" t="str">
        <f t="shared" si="43"/>
        <v/>
      </c>
      <c r="O384" s="110">
        <f>IF(AND(D384&lt;&gt;"",SUMIF($D$3:$D$517,D384,$F$3:$F$517)+SUMIF($D$3:$D$517,D384,$I$3:$I$517)+SUMIF($D$3:$D$517,D384,$J$3:$J$517)&gt;3005.06),IF(COUNTIF($D$3:D384,D384)&gt;1,INDEX([1]INGRESOS!$A$1:$O$523,MATCH(D384,$D$2:D383,0),COLUMN($O$2)),MAX($O$2:O383)+1),0)</f>
        <v>0</v>
      </c>
      <c r="P384" s="111" t="str">
        <f t="shared" si="44"/>
        <v/>
      </c>
      <c r="Q384" s="97"/>
      <c r="R384" s="28"/>
    </row>
    <row r="385" spans="1:18" x14ac:dyDescent="0.25">
      <c r="A385" s="30"/>
      <c r="B385" s="30" t="str">
        <f t="shared" si="39"/>
        <v/>
      </c>
      <c r="C385" s="31"/>
      <c r="D385" s="102" t="str">
        <f>IF(E385&lt;&gt;"",VLOOKUP(E385,[1]CLIENTES!$A$2:$B$1001,2,FALSE),"")</f>
        <v/>
      </c>
      <c r="E385" s="33"/>
      <c r="F385" s="34"/>
      <c r="G385" s="35">
        <v>21</v>
      </c>
      <c r="H385" s="36"/>
      <c r="I385" s="37">
        <f t="shared" si="40"/>
        <v>0</v>
      </c>
      <c r="J385" s="37">
        <f t="shared" si="41"/>
        <v>0</v>
      </c>
      <c r="K385" s="37"/>
      <c r="L385" s="37">
        <f t="shared" si="42"/>
        <v>0</v>
      </c>
      <c r="N385" s="109" t="str">
        <f t="shared" si="43"/>
        <v/>
      </c>
      <c r="O385" s="110">
        <f>IF(AND(D385&lt;&gt;"",SUMIF($D$3:$D$517,D385,$F$3:$F$517)+SUMIF($D$3:$D$517,D385,$I$3:$I$517)+SUMIF($D$3:$D$517,D385,$J$3:$J$517)&gt;3005.06),IF(COUNTIF($D$3:D385,D385)&gt;1,INDEX([1]INGRESOS!$A$1:$O$523,MATCH(D385,$D$2:D384,0),COLUMN($O$2)),MAX($O$2:O384)+1),0)</f>
        <v>0</v>
      </c>
      <c r="P385" s="111" t="str">
        <f t="shared" si="44"/>
        <v/>
      </c>
      <c r="Q385" s="97"/>
      <c r="R385" s="28"/>
    </row>
    <row r="386" spans="1:18" x14ac:dyDescent="0.25">
      <c r="A386" s="30"/>
      <c r="B386" s="30" t="str">
        <f t="shared" si="39"/>
        <v/>
      </c>
      <c r="C386" s="31"/>
      <c r="D386" s="102" t="str">
        <f>IF(E386&lt;&gt;"",VLOOKUP(E386,[1]CLIENTES!$A$2:$B$1001,2,FALSE),"")</f>
        <v/>
      </c>
      <c r="E386" s="33"/>
      <c r="F386" s="34"/>
      <c r="G386" s="35">
        <v>21</v>
      </c>
      <c r="H386" s="36"/>
      <c r="I386" s="37">
        <f t="shared" si="40"/>
        <v>0</v>
      </c>
      <c r="J386" s="37">
        <f t="shared" si="41"/>
        <v>0</v>
      </c>
      <c r="K386" s="37"/>
      <c r="L386" s="37">
        <f t="shared" si="42"/>
        <v>0</v>
      </c>
      <c r="N386" s="109" t="str">
        <f t="shared" si="43"/>
        <v/>
      </c>
      <c r="O386" s="110">
        <f>IF(AND(D386&lt;&gt;"",SUMIF($D$3:$D$517,D386,$F$3:$F$517)+SUMIF($D$3:$D$517,D386,$I$3:$I$517)+SUMIF($D$3:$D$517,D386,$J$3:$J$517)&gt;3005.06),IF(COUNTIF($D$3:D386,D386)&gt;1,INDEX([1]INGRESOS!$A$1:$O$523,MATCH(D386,$D$2:D385,0),COLUMN($O$2)),MAX($O$2:O385)+1),0)</f>
        <v>0</v>
      </c>
      <c r="P386" s="111" t="str">
        <f t="shared" si="44"/>
        <v/>
      </c>
      <c r="Q386" s="97"/>
      <c r="R386" s="28"/>
    </row>
    <row r="387" spans="1:18" x14ac:dyDescent="0.25">
      <c r="A387" s="30"/>
      <c r="B387" s="30" t="str">
        <f t="shared" si="39"/>
        <v/>
      </c>
      <c r="C387" s="31"/>
      <c r="D387" s="102" t="str">
        <f>IF(E387&lt;&gt;"",VLOOKUP(E387,[1]CLIENTES!$A$2:$B$1001,2,FALSE),"")</f>
        <v/>
      </c>
      <c r="E387" s="33"/>
      <c r="F387" s="34"/>
      <c r="G387" s="35">
        <v>21</v>
      </c>
      <c r="H387" s="36"/>
      <c r="I387" s="37">
        <f t="shared" si="40"/>
        <v>0</v>
      </c>
      <c r="J387" s="37">
        <f t="shared" si="41"/>
        <v>0</v>
      </c>
      <c r="K387" s="37"/>
      <c r="L387" s="37">
        <f t="shared" si="42"/>
        <v>0</v>
      </c>
      <c r="N387" s="109" t="str">
        <f t="shared" si="43"/>
        <v/>
      </c>
      <c r="O387" s="110">
        <f>IF(AND(D387&lt;&gt;"",SUMIF($D$3:$D$517,D387,$F$3:$F$517)+SUMIF($D$3:$D$517,D387,$I$3:$I$517)+SUMIF($D$3:$D$517,D387,$J$3:$J$517)&gt;3005.06),IF(COUNTIF($D$3:D387,D387)&gt;1,INDEX([1]INGRESOS!$A$1:$O$523,MATCH(D387,$D$2:D386,0),COLUMN($O$2)),MAX($O$2:O386)+1),0)</f>
        <v>0</v>
      </c>
      <c r="P387" s="111" t="str">
        <f t="shared" si="44"/>
        <v/>
      </c>
      <c r="Q387" s="97"/>
      <c r="R387" s="28"/>
    </row>
    <row r="388" spans="1:18" x14ac:dyDescent="0.25">
      <c r="A388" s="30"/>
      <c r="B388" s="30" t="str">
        <f t="shared" si="39"/>
        <v/>
      </c>
      <c r="C388" s="31"/>
      <c r="D388" s="102" t="str">
        <f>IF(E388&lt;&gt;"",VLOOKUP(E388,[1]CLIENTES!$A$2:$B$1001,2,FALSE),"")</f>
        <v/>
      </c>
      <c r="E388" s="33"/>
      <c r="F388" s="34"/>
      <c r="G388" s="35">
        <v>21</v>
      </c>
      <c r="H388" s="36"/>
      <c r="I388" s="37">
        <f t="shared" si="40"/>
        <v>0</v>
      </c>
      <c r="J388" s="37">
        <f t="shared" si="41"/>
        <v>0</v>
      </c>
      <c r="K388" s="37"/>
      <c r="L388" s="37">
        <f t="shared" si="42"/>
        <v>0</v>
      </c>
      <c r="N388" s="109" t="str">
        <f t="shared" si="43"/>
        <v/>
      </c>
      <c r="O388" s="110">
        <f>IF(AND(D388&lt;&gt;"",SUMIF($D$3:$D$517,D388,$F$3:$F$517)+SUMIF($D$3:$D$517,D388,$I$3:$I$517)+SUMIF($D$3:$D$517,D388,$J$3:$J$517)&gt;3005.06),IF(COUNTIF($D$3:D388,D388)&gt;1,INDEX([1]INGRESOS!$A$1:$O$523,MATCH(D388,$D$2:D387,0),COLUMN($O$2)),MAX($O$2:O387)+1),0)</f>
        <v>0</v>
      </c>
      <c r="P388" s="111" t="str">
        <f t="shared" si="44"/>
        <v/>
      </c>
      <c r="Q388" s="97"/>
      <c r="R388" s="28"/>
    </row>
    <row r="389" spans="1:18" x14ac:dyDescent="0.25">
      <c r="A389" s="30"/>
      <c r="B389" s="30" t="str">
        <f t="shared" si="39"/>
        <v/>
      </c>
      <c r="C389" s="31"/>
      <c r="D389" s="102" t="str">
        <f>IF(E389&lt;&gt;"",VLOOKUP(E389,[1]CLIENTES!$A$2:$B$1001,2,FALSE),"")</f>
        <v/>
      </c>
      <c r="E389" s="33"/>
      <c r="F389" s="34"/>
      <c r="G389" s="35">
        <v>21</v>
      </c>
      <c r="H389" s="36"/>
      <c r="I389" s="37">
        <f t="shared" si="40"/>
        <v>0</v>
      </c>
      <c r="J389" s="37">
        <f t="shared" si="41"/>
        <v>0</v>
      </c>
      <c r="K389" s="37"/>
      <c r="L389" s="37">
        <f t="shared" si="42"/>
        <v>0</v>
      </c>
      <c r="N389" s="109" t="str">
        <f t="shared" si="43"/>
        <v/>
      </c>
      <c r="O389" s="110">
        <f>IF(AND(D389&lt;&gt;"",SUMIF($D$3:$D$517,D389,$F$3:$F$517)+SUMIF($D$3:$D$517,D389,$I$3:$I$517)+SUMIF($D$3:$D$517,D389,$J$3:$J$517)&gt;3005.06),IF(COUNTIF($D$3:D389,D389)&gt;1,INDEX([1]INGRESOS!$A$1:$O$523,MATCH(D389,$D$2:D388,0),COLUMN($O$2)),MAX($O$2:O388)+1),0)</f>
        <v>0</v>
      </c>
      <c r="P389" s="111" t="str">
        <f t="shared" si="44"/>
        <v/>
      </c>
      <c r="Q389" s="97"/>
      <c r="R389" s="28"/>
    </row>
    <row r="390" spans="1:18" x14ac:dyDescent="0.25">
      <c r="A390" s="30"/>
      <c r="B390" s="30" t="str">
        <f t="shared" si="39"/>
        <v/>
      </c>
      <c r="C390" s="31"/>
      <c r="D390" s="102" t="str">
        <f>IF(E390&lt;&gt;"",VLOOKUP(E390,[1]CLIENTES!$A$2:$B$1001,2,FALSE),"")</f>
        <v/>
      </c>
      <c r="E390" s="33"/>
      <c r="F390" s="34"/>
      <c r="G390" s="35">
        <v>21</v>
      </c>
      <c r="H390" s="36"/>
      <c r="I390" s="37">
        <f t="shared" si="40"/>
        <v>0</v>
      </c>
      <c r="J390" s="37">
        <f t="shared" si="41"/>
        <v>0</v>
      </c>
      <c r="K390" s="37"/>
      <c r="L390" s="37">
        <f t="shared" si="42"/>
        <v>0</v>
      </c>
      <c r="N390" s="109" t="str">
        <f t="shared" si="43"/>
        <v/>
      </c>
      <c r="O390" s="110">
        <f>IF(AND(D390&lt;&gt;"",SUMIF($D$3:$D$517,D390,$F$3:$F$517)+SUMIF($D$3:$D$517,D390,$I$3:$I$517)+SUMIF($D$3:$D$517,D390,$J$3:$J$517)&gt;3005.06),IF(COUNTIF($D$3:D390,D390)&gt;1,INDEX([1]INGRESOS!$A$1:$O$523,MATCH(D390,$D$2:D389,0),COLUMN($O$2)),MAX($O$2:O389)+1),0)</f>
        <v>0</v>
      </c>
      <c r="P390" s="111" t="str">
        <f t="shared" si="44"/>
        <v/>
      </c>
      <c r="Q390" s="97"/>
      <c r="R390" s="28"/>
    </row>
    <row r="391" spans="1:18" x14ac:dyDescent="0.25">
      <c r="A391" s="30"/>
      <c r="B391" s="30" t="str">
        <f t="shared" ref="B391:B454" si="45">IF(A391&lt;&gt;"",A391,"")</f>
        <v/>
      </c>
      <c r="C391" s="31"/>
      <c r="D391" s="102" t="str">
        <f>IF(E391&lt;&gt;"",VLOOKUP(E391,[1]CLIENTES!$A$2:$B$1001,2,FALSE),"")</f>
        <v/>
      </c>
      <c r="E391" s="33"/>
      <c r="F391" s="34"/>
      <c r="G391" s="35">
        <v>21</v>
      </c>
      <c r="H391" s="36"/>
      <c r="I391" s="37">
        <f t="shared" si="40"/>
        <v>0</v>
      </c>
      <c r="J391" s="37">
        <f t="shared" si="41"/>
        <v>0</v>
      </c>
      <c r="K391" s="37"/>
      <c r="L391" s="37">
        <f t="shared" si="42"/>
        <v>0</v>
      </c>
      <c r="N391" s="109" t="str">
        <f t="shared" si="43"/>
        <v/>
      </c>
      <c r="O391" s="110">
        <f>IF(AND(D391&lt;&gt;"",SUMIF($D$3:$D$517,D391,$F$3:$F$517)+SUMIF($D$3:$D$517,D391,$I$3:$I$517)+SUMIF($D$3:$D$517,D391,$J$3:$J$517)&gt;3005.06),IF(COUNTIF($D$3:D391,D391)&gt;1,INDEX([1]INGRESOS!$A$1:$O$523,MATCH(D391,$D$2:D390,0),COLUMN($O$2)),MAX($O$2:O390)+1),0)</f>
        <v>0</v>
      </c>
      <c r="P391" s="111" t="str">
        <f t="shared" si="44"/>
        <v/>
      </c>
      <c r="Q391" s="97"/>
      <c r="R391" s="28"/>
    </row>
    <row r="392" spans="1:18" x14ac:dyDescent="0.25">
      <c r="A392" s="30"/>
      <c r="B392" s="30" t="str">
        <f t="shared" si="45"/>
        <v/>
      </c>
      <c r="C392" s="31"/>
      <c r="D392" s="102" t="str">
        <f>IF(E392&lt;&gt;"",VLOOKUP(E392,[1]CLIENTES!$A$2:$B$1001,2,FALSE),"")</f>
        <v/>
      </c>
      <c r="E392" s="33"/>
      <c r="F392" s="34"/>
      <c r="G392" s="35">
        <v>21</v>
      </c>
      <c r="H392" s="36"/>
      <c r="I392" s="37">
        <f t="shared" si="40"/>
        <v>0</v>
      </c>
      <c r="J392" s="37">
        <f t="shared" si="41"/>
        <v>0</v>
      </c>
      <c r="K392" s="37"/>
      <c r="L392" s="37">
        <f t="shared" si="42"/>
        <v>0</v>
      </c>
      <c r="N392" s="109" t="str">
        <f t="shared" si="43"/>
        <v/>
      </c>
      <c r="O392" s="110">
        <f>IF(AND(D392&lt;&gt;"",SUMIF($D$3:$D$517,D392,$F$3:$F$517)+SUMIF($D$3:$D$517,D392,$I$3:$I$517)+SUMIF($D$3:$D$517,D392,$J$3:$J$517)&gt;3005.06),IF(COUNTIF($D$3:D392,D392)&gt;1,INDEX([1]INGRESOS!$A$1:$O$523,MATCH(D392,$D$2:D391,0),COLUMN($O$2)),MAX($O$2:O391)+1),0)</f>
        <v>0</v>
      </c>
      <c r="P392" s="111" t="str">
        <f t="shared" si="44"/>
        <v/>
      </c>
      <c r="Q392" s="97"/>
      <c r="R392" s="28"/>
    </row>
    <row r="393" spans="1:18" x14ac:dyDescent="0.25">
      <c r="A393" s="30"/>
      <c r="B393" s="30" t="str">
        <f t="shared" si="45"/>
        <v/>
      </c>
      <c r="C393" s="31"/>
      <c r="D393" s="102" t="str">
        <f>IF(E393&lt;&gt;"",VLOOKUP(E393,[1]CLIENTES!$A$2:$B$1001,2,FALSE),"")</f>
        <v/>
      </c>
      <c r="E393" s="33"/>
      <c r="F393" s="34"/>
      <c r="G393" s="35">
        <v>21</v>
      </c>
      <c r="H393" s="36"/>
      <c r="I393" s="37">
        <f t="shared" si="40"/>
        <v>0</v>
      </c>
      <c r="J393" s="37">
        <f t="shared" si="41"/>
        <v>0</v>
      </c>
      <c r="K393" s="37"/>
      <c r="L393" s="37">
        <f t="shared" si="42"/>
        <v>0</v>
      </c>
      <c r="N393" s="109" t="str">
        <f t="shared" si="43"/>
        <v/>
      </c>
      <c r="O393" s="110">
        <f>IF(AND(D393&lt;&gt;"",SUMIF($D$3:$D$517,D393,$F$3:$F$517)+SUMIF($D$3:$D$517,D393,$I$3:$I$517)+SUMIF($D$3:$D$517,D393,$J$3:$J$517)&gt;3005.06),IF(COUNTIF($D$3:D393,D393)&gt;1,INDEX([1]INGRESOS!$A$1:$O$523,MATCH(D393,$D$2:D392,0),COLUMN($O$2)),MAX($O$2:O392)+1),0)</f>
        <v>0</v>
      </c>
      <c r="P393" s="111" t="str">
        <f t="shared" si="44"/>
        <v/>
      </c>
      <c r="Q393" s="97"/>
      <c r="R393" s="28"/>
    </row>
    <row r="394" spans="1:18" x14ac:dyDescent="0.25">
      <c r="A394" s="30"/>
      <c r="B394" s="30" t="str">
        <f t="shared" si="45"/>
        <v/>
      </c>
      <c r="C394" s="31"/>
      <c r="D394" s="102" t="str">
        <f>IF(E394&lt;&gt;"",VLOOKUP(E394,[1]CLIENTES!$A$2:$B$1001,2,FALSE),"")</f>
        <v/>
      </c>
      <c r="E394" s="33"/>
      <c r="F394" s="34"/>
      <c r="G394" s="35">
        <v>21</v>
      </c>
      <c r="H394" s="36"/>
      <c r="I394" s="37">
        <f t="shared" si="40"/>
        <v>0</v>
      </c>
      <c r="J394" s="37">
        <f t="shared" si="41"/>
        <v>0</v>
      </c>
      <c r="K394" s="37"/>
      <c r="L394" s="37">
        <f t="shared" si="42"/>
        <v>0</v>
      </c>
      <c r="N394" s="109" t="str">
        <f t="shared" si="43"/>
        <v/>
      </c>
      <c r="O394" s="110">
        <f>IF(AND(D394&lt;&gt;"",SUMIF($D$3:$D$517,D394,$F$3:$F$517)+SUMIF($D$3:$D$517,D394,$I$3:$I$517)+SUMIF($D$3:$D$517,D394,$J$3:$J$517)&gt;3005.06),IF(COUNTIF($D$3:D394,D394)&gt;1,INDEX([1]INGRESOS!$A$1:$O$523,MATCH(D394,$D$2:D393,0),COLUMN($O$2)),MAX($O$2:O393)+1),0)</f>
        <v>0</v>
      </c>
      <c r="P394" s="111" t="str">
        <f t="shared" si="44"/>
        <v/>
      </c>
      <c r="Q394" s="97"/>
      <c r="R394" s="28"/>
    </row>
    <row r="395" spans="1:18" x14ac:dyDescent="0.25">
      <c r="A395" s="30"/>
      <c r="B395" s="30" t="str">
        <f t="shared" si="45"/>
        <v/>
      </c>
      <c r="C395" s="31"/>
      <c r="D395" s="102" t="str">
        <f>IF(E395&lt;&gt;"",VLOOKUP(E395,[1]CLIENTES!$A$2:$B$1001,2,FALSE),"")</f>
        <v/>
      </c>
      <c r="E395" s="33"/>
      <c r="F395" s="34"/>
      <c r="G395" s="35">
        <v>21</v>
      </c>
      <c r="H395" s="36"/>
      <c r="I395" s="37">
        <f t="shared" si="40"/>
        <v>0</v>
      </c>
      <c r="J395" s="37">
        <f t="shared" si="41"/>
        <v>0</v>
      </c>
      <c r="K395" s="37"/>
      <c r="L395" s="37">
        <f t="shared" si="42"/>
        <v>0</v>
      </c>
      <c r="N395" s="109" t="str">
        <f t="shared" si="43"/>
        <v/>
      </c>
      <c r="O395" s="110">
        <f>IF(AND(D395&lt;&gt;"",SUMIF($D$3:$D$517,D395,$F$3:$F$517)+SUMIF($D$3:$D$517,D395,$I$3:$I$517)+SUMIF($D$3:$D$517,D395,$J$3:$J$517)&gt;3005.06),IF(COUNTIF($D$3:D395,D395)&gt;1,INDEX([1]INGRESOS!$A$1:$O$523,MATCH(D395,$D$2:D394,0),COLUMN($O$2)),MAX($O$2:O394)+1),0)</f>
        <v>0</v>
      </c>
      <c r="P395" s="111" t="str">
        <f t="shared" si="44"/>
        <v/>
      </c>
      <c r="Q395" s="97"/>
      <c r="R395" s="28"/>
    </row>
    <row r="396" spans="1:18" x14ac:dyDescent="0.25">
      <c r="A396" s="30"/>
      <c r="B396" s="30" t="str">
        <f t="shared" si="45"/>
        <v/>
      </c>
      <c r="C396" s="31"/>
      <c r="D396" s="102" t="str">
        <f>IF(E396&lt;&gt;"",VLOOKUP(E396,[1]CLIENTES!$A$2:$B$1001,2,FALSE),"")</f>
        <v/>
      </c>
      <c r="E396" s="33"/>
      <c r="F396" s="34"/>
      <c r="G396" s="35">
        <v>21</v>
      </c>
      <c r="H396" s="36"/>
      <c r="I396" s="37">
        <f t="shared" si="40"/>
        <v>0</v>
      </c>
      <c r="J396" s="37">
        <f t="shared" si="41"/>
        <v>0</v>
      </c>
      <c r="K396" s="37"/>
      <c r="L396" s="37">
        <f t="shared" si="42"/>
        <v>0</v>
      </c>
      <c r="N396" s="109" t="str">
        <f t="shared" si="43"/>
        <v/>
      </c>
      <c r="O396" s="110">
        <f>IF(AND(D396&lt;&gt;"",SUMIF($D$3:$D$517,D396,$F$3:$F$517)+SUMIF($D$3:$D$517,D396,$I$3:$I$517)+SUMIF($D$3:$D$517,D396,$J$3:$J$517)&gt;3005.06),IF(COUNTIF($D$3:D396,D396)&gt;1,INDEX([1]INGRESOS!$A$1:$O$523,MATCH(D396,$D$2:D395,0),COLUMN($O$2)),MAX($O$2:O395)+1),0)</f>
        <v>0</v>
      </c>
      <c r="P396" s="111" t="str">
        <f t="shared" si="44"/>
        <v/>
      </c>
      <c r="Q396" s="97"/>
      <c r="R396" s="28"/>
    </row>
    <row r="397" spans="1:18" x14ac:dyDescent="0.25">
      <c r="A397" s="30"/>
      <c r="B397" s="30" t="str">
        <f t="shared" si="45"/>
        <v/>
      </c>
      <c r="C397" s="31"/>
      <c r="D397" s="102" t="str">
        <f>IF(E397&lt;&gt;"",VLOOKUP(E397,[1]CLIENTES!$A$2:$B$1001,2,FALSE),"")</f>
        <v/>
      </c>
      <c r="E397" s="33"/>
      <c r="F397" s="34"/>
      <c r="G397" s="35">
        <v>21</v>
      </c>
      <c r="H397" s="36"/>
      <c r="I397" s="37">
        <f t="shared" si="40"/>
        <v>0</v>
      </c>
      <c r="J397" s="37">
        <f t="shared" si="41"/>
        <v>0</v>
      </c>
      <c r="K397" s="37"/>
      <c r="L397" s="37">
        <f t="shared" si="42"/>
        <v>0</v>
      </c>
      <c r="N397" s="109" t="str">
        <f t="shared" si="43"/>
        <v/>
      </c>
      <c r="O397" s="110">
        <f>IF(AND(D397&lt;&gt;"",SUMIF($D$3:$D$517,D397,$F$3:$F$517)+SUMIF($D$3:$D$517,D397,$I$3:$I$517)+SUMIF($D$3:$D$517,D397,$J$3:$J$517)&gt;3005.06),IF(COUNTIF($D$3:D397,D397)&gt;1,INDEX([1]INGRESOS!$A$1:$O$523,MATCH(D397,$D$2:D396,0),COLUMN($O$2)),MAX($O$2:O396)+1),0)</f>
        <v>0</v>
      </c>
      <c r="P397" s="111" t="str">
        <f t="shared" si="44"/>
        <v/>
      </c>
      <c r="Q397" s="97"/>
      <c r="R397" s="28"/>
    </row>
    <row r="398" spans="1:18" x14ac:dyDescent="0.25">
      <c r="A398" s="30"/>
      <c r="B398" s="30" t="str">
        <f t="shared" si="45"/>
        <v/>
      </c>
      <c r="C398" s="31"/>
      <c r="D398" s="102" t="str">
        <f>IF(E398&lt;&gt;"",VLOOKUP(E398,[1]CLIENTES!$A$2:$B$1001,2,FALSE),"")</f>
        <v/>
      </c>
      <c r="E398" s="33"/>
      <c r="F398" s="34"/>
      <c r="G398" s="35">
        <v>21</v>
      </c>
      <c r="H398" s="36"/>
      <c r="I398" s="37">
        <f t="shared" si="40"/>
        <v>0</v>
      </c>
      <c r="J398" s="37">
        <f t="shared" si="41"/>
        <v>0</v>
      </c>
      <c r="K398" s="37"/>
      <c r="L398" s="37">
        <f t="shared" si="42"/>
        <v>0</v>
      </c>
      <c r="N398" s="109" t="str">
        <f t="shared" si="43"/>
        <v/>
      </c>
      <c r="O398" s="110">
        <f>IF(AND(D398&lt;&gt;"",SUMIF($D$3:$D$517,D398,$F$3:$F$517)+SUMIF($D$3:$D$517,D398,$I$3:$I$517)+SUMIF($D$3:$D$517,D398,$J$3:$J$517)&gt;3005.06),IF(COUNTIF($D$3:D398,D398)&gt;1,INDEX([1]INGRESOS!$A$1:$O$523,MATCH(D398,$D$2:D397,0),COLUMN($O$2)),MAX($O$2:O397)+1),0)</f>
        <v>0</v>
      </c>
      <c r="P398" s="111" t="str">
        <f t="shared" si="44"/>
        <v/>
      </c>
      <c r="Q398" s="97"/>
      <c r="R398" s="28"/>
    </row>
    <row r="399" spans="1:18" x14ac:dyDescent="0.25">
      <c r="A399" s="30"/>
      <c r="B399" s="30" t="str">
        <f t="shared" si="45"/>
        <v/>
      </c>
      <c r="C399" s="31"/>
      <c r="D399" s="102" t="str">
        <f>IF(E399&lt;&gt;"",VLOOKUP(E399,[1]CLIENTES!$A$2:$B$1001,2,FALSE),"")</f>
        <v/>
      </c>
      <c r="E399" s="33"/>
      <c r="F399" s="34"/>
      <c r="G399" s="35">
        <v>21</v>
      </c>
      <c r="H399" s="36"/>
      <c r="I399" s="37">
        <f t="shared" si="40"/>
        <v>0</v>
      </c>
      <c r="J399" s="37">
        <f t="shared" si="41"/>
        <v>0</v>
      </c>
      <c r="K399" s="37"/>
      <c r="L399" s="37">
        <f t="shared" si="42"/>
        <v>0</v>
      </c>
      <c r="N399" s="109" t="str">
        <f t="shared" si="43"/>
        <v/>
      </c>
      <c r="O399" s="110">
        <f>IF(AND(D399&lt;&gt;"",SUMIF($D$3:$D$517,D399,$F$3:$F$517)+SUMIF($D$3:$D$517,D399,$I$3:$I$517)+SUMIF($D$3:$D$517,D399,$J$3:$J$517)&gt;3005.06),IF(COUNTIF($D$3:D399,D399)&gt;1,INDEX([1]INGRESOS!$A$1:$O$523,MATCH(D399,$D$2:D398,0),COLUMN($O$2)),MAX($O$2:O398)+1),0)</f>
        <v>0</v>
      </c>
      <c r="P399" s="111" t="str">
        <f t="shared" si="44"/>
        <v/>
      </c>
      <c r="Q399" s="97"/>
      <c r="R399" s="28"/>
    </row>
    <row r="400" spans="1:18" x14ac:dyDescent="0.25">
      <c r="A400" s="30"/>
      <c r="B400" s="30" t="str">
        <f t="shared" si="45"/>
        <v/>
      </c>
      <c r="C400" s="31"/>
      <c r="D400" s="102" t="str">
        <f>IF(E400&lt;&gt;"",VLOOKUP(E400,[1]CLIENTES!$A$2:$B$1001,2,FALSE),"")</f>
        <v/>
      </c>
      <c r="E400" s="33"/>
      <c r="F400" s="34"/>
      <c r="G400" s="35">
        <v>21</v>
      </c>
      <c r="H400" s="36"/>
      <c r="I400" s="37">
        <f t="shared" si="40"/>
        <v>0</v>
      </c>
      <c r="J400" s="37">
        <f t="shared" si="41"/>
        <v>0</v>
      </c>
      <c r="K400" s="37"/>
      <c r="L400" s="37">
        <f t="shared" si="42"/>
        <v>0</v>
      </c>
      <c r="N400" s="109" t="str">
        <f t="shared" si="43"/>
        <v/>
      </c>
      <c r="O400" s="110">
        <f>IF(AND(D400&lt;&gt;"",SUMIF($D$3:$D$517,D400,$F$3:$F$517)+SUMIF($D$3:$D$517,D400,$I$3:$I$517)+SUMIF($D$3:$D$517,D400,$J$3:$J$517)&gt;3005.06),IF(COUNTIF($D$3:D400,D400)&gt;1,INDEX([1]INGRESOS!$A$1:$O$523,MATCH(D400,$D$2:D399,0),COLUMN($O$2)),MAX($O$2:O399)+1),0)</f>
        <v>0</v>
      </c>
      <c r="P400" s="111" t="str">
        <f t="shared" si="44"/>
        <v/>
      </c>
      <c r="Q400" s="97"/>
      <c r="R400" s="28"/>
    </row>
    <row r="401" spans="1:18" x14ac:dyDescent="0.25">
      <c r="A401" s="30"/>
      <c r="B401" s="30" t="str">
        <f t="shared" si="45"/>
        <v/>
      </c>
      <c r="C401" s="31"/>
      <c r="D401" s="102" t="str">
        <f>IF(E401&lt;&gt;"",VLOOKUP(E401,[1]CLIENTES!$A$2:$B$1001,2,FALSE),"")</f>
        <v/>
      </c>
      <c r="E401" s="33"/>
      <c r="F401" s="34"/>
      <c r="G401" s="35">
        <v>21</v>
      </c>
      <c r="H401" s="36"/>
      <c r="I401" s="37">
        <f t="shared" si="40"/>
        <v>0</v>
      </c>
      <c r="J401" s="37">
        <f t="shared" si="41"/>
        <v>0</v>
      </c>
      <c r="K401" s="37"/>
      <c r="L401" s="37">
        <f t="shared" si="42"/>
        <v>0</v>
      </c>
      <c r="N401" s="109" t="str">
        <f t="shared" si="43"/>
        <v/>
      </c>
      <c r="O401" s="110">
        <f>IF(AND(D401&lt;&gt;"",SUMIF($D$3:$D$517,D401,$F$3:$F$517)+SUMIF($D$3:$D$517,D401,$I$3:$I$517)+SUMIF($D$3:$D$517,D401,$J$3:$J$517)&gt;3005.06),IF(COUNTIF($D$3:D401,D401)&gt;1,INDEX([1]INGRESOS!$A$1:$O$523,MATCH(D401,$D$2:D400,0),COLUMN($O$2)),MAX($O$2:O400)+1),0)</f>
        <v>0</v>
      </c>
      <c r="P401" s="111" t="str">
        <f t="shared" si="44"/>
        <v/>
      </c>
      <c r="Q401" s="97"/>
      <c r="R401" s="28"/>
    </row>
    <row r="402" spans="1:18" x14ac:dyDescent="0.25">
      <c r="A402" s="30"/>
      <c r="B402" s="30" t="str">
        <f t="shared" si="45"/>
        <v/>
      </c>
      <c r="C402" s="31"/>
      <c r="D402" s="102" t="str">
        <f>IF(E402&lt;&gt;"",VLOOKUP(E402,[1]CLIENTES!$A$2:$B$1001,2,FALSE),"")</f>
        <v/>
      </c>
      <c r="E402" s="33"/>
      <c r="F402" s="34"/>
      <c r="G402" s="35">
        <v>21</v>
      </c>
      <c r="H402" s="36"/>
      <c r="I402" s="37">
        <f t="shared" si="40"/>
        <v>0</v>
      </c>
      <c r="J402" s="37">
        <f t="shared" si="41"/>
        <v>0</v>
      </c>
      <c r="K402" s="37"/>
      <c r="L402" s="37">
        <f t="shared" si="42"/>
        <v>0</v>
      </c>
      <c r="N402" s="109" t="str">
        <f t="shared" si="43"/>
        <v/>
      </c>
      <c r="O402" s="110">
        <f>IF(AND(D402&lt;&gt;"",SUMIF($D$3:$D$517,D402,$F$3:$F$517)+SUMIF($D$3:$D$517,D402,$I$3:$I$517)+SUMIF($D$3:$D$517,D402,$J$3:$J$517)&gt;3005.06),IF(COUNTIF($D$3:D402,D402)&gt;1,INDEX([1]INGRESOS!$A$1:$O$523,MATCH(D402,$D$2:D401,0),COLUMN($O$2)),MAX($O$2:O401)+1),0)</f>
        <v>0</v>
      </c>
      <c r="P402" s="111" t="str">
        <f t="shared" si="44"/>
        <v/>
      </c>
      <c r="Q402" s="97"/>
      <c r="R402" s="28"/>
    </row>
    <row r="403" spans="1:18" x14ac:dyDescent="0.25">
      <c r="A403" s="30"/>
      <c r="B403" s="30" t="str">
        <f t="shared" si="45"/>
        <v/>
      </c>
      <c r="C403" s="31"/>
      <c r="D403" s="102" t="str">
        <f>IF(E403&lt;&gt;"",VLOOKUP(E403,[1]CLIENTES!$A$2:$B$1001,2,FALSE),"")</f>
        <v/>
      </c>
      <c r="E403" s="33"/>
      <c r="F403" s="34"/>
      <c r="G403" s="35">
        <v>21</v>
      </c>
      <c r="H403" s="36"/>
      <c r="I403" s="37">
        <f t="shared" si="40"/>
        <v>0</v>
      </c>
      <c r="J403" s="37">
        <f t="shared" si="41"/>
        <v>0</v>
      </c>
      <c r="K403" s="37"/>
      <c r="L403" s="37">
        <f t="shared" si="42"/>
        <v>0</v>
      </c>
      <c r="N403" s="109" t="str">
        <f t="shared" si="43"/>
        <v/>
      </c>
      <c r="O403" s="110">
        <f>IF(AND(D403&lt;&gt;"",SUMIF($D$3:$D$517,D403,$F$3:$F$517)+SUMIF($D$3:$D$517,D403,$I$3:$I$517)+SUMIF($D$3:$D$517,D403,$J$3:$J$517)&gt;3005.06),IF(COUNTIF($D$3:D403,D403)&gt;1,INDEX([1]INGRESOS!$A$1:$O$523,MATCH(D403,$D$2:D402,0),COLUMN($O$2)),MAX($O$2:O402)+1),0)</f>
        <v>0</v>
      </c>
      <c r="P403" s="111" t="str">
        <f t="shared" si="44"/>
        <v/>
      </c>
      <c r="Q403" s="97"/>
      <c r="R403" s="28"/>
    </row>
    <row r="404" spans="1:18" x14ac:dyDescent="0.25">
      <c r="A404" s="30"/>
      <c r="B404" s="30" t="str">
        <f t="shared" si="45"/>
        <v/>
      </c>
      <c r="C404" s="31"/>
      <c r="D404" s="102" t="str">
        <f>IF(E404&lt;&gt;"",VLOOKUP(E404,[1]CLIENTES!$A$2:$B$1001,2,FALSE),"")</f>
        <v/>
      </c>
      <c r="E404" s="33"/>
      <c r="F404" s="34"/>
      <c r="G404" s="35">
        <v>21</v>
      </c>
      <c r="H404" s="36"/>
      <c r="I404" s="37">
        <f t="shared" si="40"/>
        <v>0</v>
      </c>
      <c r="J404" s="37">
        <f t="shared" si="41"/>
        <v>0</v>
      </c>
      <c r="K404" s="37"/>
      <c r="L404" s="37">
        <f t="shared" si="42"/>
        <v>0</v>
      </c>
      <c r="N404" s="109" t="str">
        <f t="shared" si="43"/>
        <v/>
      </c>
      <c r="O404" s="110">
        <f>IF(AND(D404&lt;&gt;"",SUMIF($D$3:$D$517,D404,$F$3:$F$517)+SUMIF($D$3:$D$517,D404,$I$3:$I$517)+SUMIF($D$3:$D$517,D404,$J$3:$J$517)&gt;3005.06),IF(COUNTIF($D$3:D404,D404)&gt;1,INDEX([1]INGRESOS!$A$1:$O$523,MATCH(D404,$D$2:D403,0),COLUMN($O$2)),MAX($O$2:O403)+1),0)</f>
        <v>0</v>
      </c>
      <c r="P404" s="111" t="str">
        <f t="shared" si="44"/>
        <v/>
      </c>
      <c r="Q404" s="97"/>
      <c r="R404" s="28"/>
    </row>
    <row r="405" spans="1:18" x14ac:dyDescent="0.25">
      <c r="A405" s="30"/>
      <c r="B405" s="30" t="str">
        <f t="shared" si="45"/>
        <v/>
      </c>
      <c r="C405" s="31"/>
      <c r="D405" s="102" t="str">
        <f>IF(E405&lt;&gt;"",VLOOKUP(E405,[1]CLIENTES!$A$2:$B$1001,2,FALSE),"")</f>
        <v/>
      </c>
      <c r="E405" s="33"/>
      <c r="F405" s="34"/>
      <c r="G405" s="35">
        <v>21</v>
      </c>
      <c r="H405" s="36"/>
      <c r="I405" s="37">
        <f t="shared" si="40"/>
        <v>0</v>
      </c>
      <c r="J405" s="37">
        <f t="shared" si="41"/>
        <v>0</v>
      </c>
      <c r="K405" s="37"/>
      <c r="L405" s="37">
        <f t="shared" si="42"/>
        <v>0</v>
      </c>
      <c r="N405" s="109" t="str">
        <f t="shared" si="43"/>
        <v/>
      </c>
      <c r="O405" s="110">
        <f>IF(AND(D405&lt;&gt;"",SUMIF($D$3:$D$517,D405,$F$3:$F$517)+SUMIF($D$3:$D$517,D405,$I$3:$I$517)+SUMIF($D$3:$D$517,D405,$J$3:$J$517)&gt;3005.06),IF(COUNTIF($D$3:D405,D405)&gt;1,INDEX([1]INGRESOS!$A$1:$O$523,MATCH(D405,$D$2:D404,0),COLUMN($O$2)),MAX($O$2:O404)+1),0)</f>
        <v>0</v>
      </c>
      <c r="P405" s="111" t="str">
        <f t="shared" si="44"/>
        <v/>
      </c>
      <c r="Q405" s="97"/>
      <c r="R405" s="28"/>
    </row>
    <row r="406" spans="1:18" x14ac:dyDescent="0.25">
      <c r="A406" s="30"/>
      <c r="B406" s="30" t="str">
        <f t="shared" si="45"/>
        <v/>
      </c>
      <c r="C406" s="31"/>
      <c r="D406" s="102" t="str">
        <f>IF(E406&lt;&gt;"",VLOOKUP(E406,[1]CLIENTES!$A$2:$B$1001,2,FALSE),"")</f>
        <v/>
      </c>
      <c r="E406" s="33"/>
      <c r="F406" s="34"/>
      <c r="G406" s="35">
        <v>21</v>
      </c>
      <c r="H406" s="36"/>
      <c r="I406" s="37">
        <f t="shared" si="40"/>
        <v>0</v>
      </c>
      <c r="J406" s="37">
        <f t="shared" si="41"/>
        <v>0</v>
      </c>
      <c r="K406" s="37"/>
      <c r="L406" s="37">
        <f t="shared" si="42"/>
        <v>0</v>
      </c>
      <c r="N406" s="109" t="str">
        <f t="shared" si="43"/>
        <v/>
      </c>
      <c r="O406" s="110">
        <f>IF(AND(D406&lt;&gt;"",SUMIF($D$3:$D$517,D406,$F$3:$F$517)+SUMIF($D$3:$D$517,D406,$I$3:$I$517)+SUMIF($D$3:$D$517,D406,$J$3:$J$517)&gt;3005.06),IF(COUNTIF($D$3:D406,D406)&gt;1,INDEX([1]INGRESOS!$A$1:$O$523,MATCH(D406,$D$2:D405,0),COLUMN($O$2)),MAX($O$2:O405)+1),0)</f>
        <v>0</v>
      </c>
      <c r="P406" s="111" t="str">
        <f t="shared" si="44"/>
        <v/>
      </c>
      <c r="Q406" s="97"/>
      <c r="R406" s="28"/>
    </row>
    <row r="407" spans="1:18" x14ac:dyDescent="0.25">
      <c r="A407" s="30"/>
      <c r="B407" s="30" t="str">
        <f t="shared" si="45"/>
        <v/>
      </c>
      <c r="C407" s="31"/>
      <c r="D407" s="102" t="str">
        <f>IF(E407&lt;&gt;"",VLOOKUP(E407,[1]CLIENTES!$A$2:$B$1001,2,FALSE),"")</f>
        <v/>
      </c>
      <c r="E407" s="33"/>
      <c r="F407" s="34"/>
      <c r="G407" s="35">
        <v>21</v>
      </c>
      <c r="H407" s="36"/>
      <c r="I407" s="37">
        <f t="shared" si="40"/>
        <v>0</v>
      </c>
      <c r="J407" s="37">
        <f t="shared" si="41"/>
        <v>0</v>
      </c>
      <c r="K407" s="37"/>
      <c r="L407" s="37">
        <f t="shared" si="42"/>
        <v>0</v>
      </c>
      <c r="N407" s="109" t="str">
        <f t="shared" si="43"/>
        <v/>
      </c>
      <c r="O407" s="110">
        <f>IF(AND(D407&lt;&gt;"",SUMIF($D$3:$D$517,D407,$F$3:$F$517)+SUMIF($D$3:$D$517,D407,$I$3:$I$517)+SUMIF($D$3:$D$517,D407,$J$3:$J$517)&gt;3005.06),IF(COUNTIF($D$3:D407,D407)&gt;1,INDEX([1]INGRESOS!$A$1:$O$523,MATCH(D407,$D$2:D406,0),COLUMN($O$2)),MAX($O$2:O406)+1),0)</f>
        <v>0</v>
      </c>
      <c r="P407" s="111" t="str">
        <f t="shared" si="44"/>
        <v/>
      </c>
      <c r="Q407" s="97"/>
      <c r="R407" s="28"/>
    </row>
    <row r="408" spans="1:18" x14ac:dyDescent="0.25">
      <c r="A408" s="30"/>
      <c r="B408" s="30" t="str">
        <f t="shared" si="45"/>
        <v/>
      </c>
      <c r="C408" s="31"/>
      <c r="D408" s="102" t="str">
        <f>IF(E408&lt;&gt;"",VLOOKUP(E408,[1]CLIENTES!$A$2:$B$1001,2,FALSE),"")</f>
        <v/>
      </c>
      <c r="E408" s="33"/>
      <c r="F408" s="34"/>
      <c r="G408" s="35">
        <v>21</v>
      </c>
      <c r="H408" s="36"/>
      <c r="I408" s="37">
        <f t="shared" si="40"/>
        <v>0</v>
      </c>
      <c r="J408" s="37">
        <f t="shared" si="41"/>
        <v>0</v>
      </c>
      <c r="K408" s="37"/>
      <c r="L408" s="37">
        <f t="shared" si="42"/>
        <v>0</v>
      </c>
      <c r="N408" s="109" t="str">
        <f t="shared" si="43"/>
        <v/>
      </c>
      <c r="O408" s="110">
        <f>IF(AND(D408&lt;&gt;"",SUMIF($D$3:$D$517,D408,$F$3:$F$517)+SUMIF($D$3:$D$517,D408,$I$3:$I$517)+SUMIF($D$3:$D$517,D408,$J$3:$J$517)&gt;3005.06),IF(COUNTIF($D$3:D408,D408)&gt;1,INDEX([1]INGRESOS!$A$1:$O$523,MATCH(D408,$D$2:D407,0),COLUMN($O$2)),MAX($O$2:O407)+1),0)</f>
        <v>0</v>
      </c>
      <c r="P408" s="111" t="str">
        <f t="shared" si="44"/>
        <v/>
      </c>
      <c r="Q408" s="97"/>
      <c r="R408" s="28"/>
    </row>
    <row r="409" spans="1:18" x14ac:dyDescent="0.25">
      <c r="A409" s="30"/>
      <c r="B409" s="30" t="str">
        <f t="shared" si="45"/>
        <v/>
      </c>
      <c r="C409" s="31"/>
      <c r="D409" s="102" t="str">
        <f>IF(E409&lt;&gt;"",VLOOKUP(E409,[1]CLIENTES!$A$2:$B$1001,2,FALSE),"")</f>
        <v/>
      </c>
      <c r="E409" s="33"/>
      <c r="F409" s="34"/>
      <c r="G409" s="35">
        <v>21</v>
      </c>
      <c r="H409" s="36"/>
      <c r="I409" s="37">
        <f t="shared" si="40"/>
        <v>0</v>
      </c>
      <c r="J409" s="37">
        <f t="shared" si="41"/>
        <v>0</v>
      </c>
      <c r="K409" s="37"/>
      <c r="L409" s="37">
        <f t="shared" si="42"/>
        <v>0</v>
      </c>
      <c r="N409" s="109" t="str">
        <f t="shared" si="43"/>
        <v/>
      </c>
      <c r="O409" s="110">
        <f>IF(AND(D409&lt;&gt;"",SUMIF($D$3:$D$517,D409,$F$3:$F$517)+SUMIF($D$3:$D$517,D409,$I$3:$I$517)+SUMIF($D$3:$D$517,D409,$J$3:$J$517)&gt;3005.06),IF(COUNTIF($D$3:D409,D409)&gt;1,INDEX([1]INGRESOS!$A$1:$O$523,MATCH(D409,$D$2:D408,0),COLUMN($O$2)),MAX($O$2:O408)+1),0)</f>
        <v>0</v>
      </c>
      <c r="P409" s="111" t="str">
        <f t="shared" si="44"/>
        <v/>
      </c>
      <c r="Q409" s="97"/>
      <c r="R409" s="28"/>
    </row>
    <row r="410" spans="1:18" x14ac:dyDescent="0.25">
      <c r="A410" s="30"/>
      <c r="B410" s="30" t="str">
        <f t="shared" si="45"/>
        <v/>
      </c>
      <c r="C410" s="31"/>
      <c r="D410" s="102" t="str">
        <f>IF(E410&lt;&gt;"",VLOOKUP(E410,[1]CLIENTES!$A$2:$B$1001,2,FALSE),"")</f>
        <v/>
      </c>
      <c r="E410" s="33"/>
      <c r="F410" s="34"/>
      <c r="G410" s="35">
        <v>21</v>
      </c>
      <c r="H410" s="36"/>
      <c r="I410" s="37">
        <f t="shared" si="40"/>
        <v>0</v>
      </c>
      <c r="J410" s="37">
        <f t="shared" si="41"/>
        <v>0</v>
      </c>
      <c r="K410" s="37"/>
      <c r="L410" s="37">
        <f t="shared" si="42"/>
        <v>0</v>
      </c>
      <c r="N410" s="109" t="str">
        <f t="shared" si="43"/>
        <v/>
      </c>
      <c r="O410" s="110">
        <f>IF(AND(D410&lt;&gt;"",SUMIF($D$3:$D$517,D410,$F$3:$F$517)+SUMIF($D$3:$D$517,D410,$I$3:$I$517)+SUMIF($D$3:$D$517,D410,$J$3:$J$517)&gt;3005.06),IF(COUNTIF($D$3:D410,D410)&gt;1,INDEX([1]INGRESOS!$A$1:$O$523,MATCH(D410,$D$2:D409,0),COLUMN($O$2)),MAX($O$2:O409)+1),0)</f>
        <v>0</v>
      </c>
      <c r="P410" s="111" t="str">
        <f t="shared" si="44"/>
        <v/>
      </c>
      <c r="Q410" s="97"/>
      <c r="R410" s="28"/>
    </row>
    <row r="411" spans="1:18" x14ac:dyDescent="0.25">
      <c r="A411" s="30"/>
      <c r="B411" s="30" t="str">
        <f t="shared" si="45"/>
        <v/>
      </c>
      <c r="C411" s="31"/>
      <c r="D411" s="102" t="str">
        <f>IF(E411&lt;&gt;"",VLOOKUP(E411,[1]CLIENTES!$A$2:$B$1001,2,FALSE),"")</f>
        <v/>
      </c>
      <c r="E411" s="33"/>
      <c r="F411" s="34"/>
      <c r="G411" s="35">
        <v>21</v>
      </c>
      <c r="H411" s="36"/>
      <c r="I411" s="37">
        <f t="shared" si="40"/>
        <v>0</v>
      </c>
      <c r="J411" s="37">
        <f t="shared" si="41"/>
        <v>0</v>
      </c>
      <c r="K411" s="37"/>
      <c r="L411" s="37">
        <f t="shared" si="42"/>
        <v>0</v>
      </c>
      <c r="N411" s="109" t="str">
        <f t="shared" si="43"/>
        <v/>
      </c>
      <c r="O411" s="110">
        <f>IF(AND(D411&lt;&gt;"",SUMIF($D$3:$D$517,D411,$F$3:$F$517)+SUMIF($D$3:$D$517,D411,$I$3:$I$517)+SUMIF($D$3:$D$517,D411,$J$3:$J$517)&gt;3005.06),IF(COUNTIF($D$3:D411,D411)&gt;1,INDEX([1]INGRESOS!$A$1:$O$523,MATCH(D411,$D$2:D410,0),COLUMN($O$2)),MAX($O$2:O410)+1),0)</f>
        <v>0</v>
      </c>
      <c r="P411" s="111" t="str">
        <f t="shared" si="44"/>
        <v/>
      </c>
      <c r="Q411" s="97"/>
      <c r="R411" s="28"/>
    </row>
    <row r="412" spans="1:18" x14ac:dyDescent="0.25">
      <c r="A412" s="30"/>
      <c r="B412" s="30" t="str">
        <f t="shared" si="45"/>
        <v/>
      </c>
      <c r="C412" s="31"/>
      <c r="D412" s="102" t="str">
        <f>IF(E412&lt;&gt;"",VLOOKUP(E412,[1]CLIENTES!$A$2:$B$1001,2,FALSE),"")</f>
        <v/>
      </c>
      <c r="E412" s="33"/>
      <c r="F412" s="34"/>
      <c r="G412" s="35">
        <v>21</v>
      </c>
      <c r="H412" s="36"/>
      <c r="I412" s="37">
        <f t="shared" si="40"/>
        <v>0</v>
      </c>
      <c r="J412" s="37">
        <f t="shared" si="41"/>
        <v>0</v>
      </c>
      <c r="K412" s="37"/>
      <c r="L412" s="37">
        <f t="shared" si="42"/>
        <v>0</v>
      </c>
      <c r="N412" s="109" t="str">
        <f t="shared" si="43"/>
        <v/>
      </c>
      <c r="O412" s="110">
        <f>IF(AND(D412&lt;&gt;"",SUMIF($D$3:$D$517,D412,$F$3:$F$517)+SUMIF($D$3:$D$517,D412,$I$3:$I$517)+SUMIF($D$3:$D$517,D412,$J$3:$J$517)&gt;3005.06),IF(COUNTIF($D$3:D412,D412)&gt;1,INDEX([1]INGRESOS!$A$1:$O$523,MATCH(D412,$D$2:D411,0),COLUMN($O$2)),MAX($O$2:O411)+1),0)</f>
        <v>0</v>
      </c>
      <c r="P412" s="111" t="str">
        <f t="shared" si="44"/>
        <v/>
      </c>
      <c r="Q412" s="97"/>
      <c r="R412" s="28"/>
    </row>
    <row r="413" spans="1:18" x14ac:dyDescent="0.25">
      <c r="A413" s="30"/>
      <c r="B413" s="30" t="str">
        <f t="shared" si="45"/>
        <v/>
      </c>
      <c r="C413" s="31"/>
      <c r="D413" s="102" t="str">
        <f>IF(E413&lt;&gt;"",VLOOKUP(E413,[1]CLIENTES!$A$2:$B$1001,2,FALSE),"")</f>
        <v/>
      </c>
      <c r="E413" s="33"/>
      <c r="F413" s="34"/>
      <c r="G413" s="35">
        <v>21</v>
      </c>
      <c r="H413" s="36"/>
      <c r="I413" s="37">
        <f t="shared" si="40"/>
        <v>0</v>
      </c>
      <c r="J413" s="37">
        <f t="shared" si="41"/>
        <v>0</v>
      </c>
      <c r="K413" s="37"/>
      <c r="L413" s="37">
        <f t="shared" si="42"/>
        <v>0</v>
      </c>
      <c r="N413" s="109" t="str">
        <f t="shared" si="43"/>
        <v/>
      </c>
      <c r="O413" s="110">
        <f>IF(AND(D413&lt;&gt;"",SUMIF($D$3:$D$517,D413,$F$3:$F$517)+SUMIF($D$3:$D$517,D413,$I$3:$I$517)+SUMIF($D$3:$D$517,D413,$J$3:$J$517)&gt;3005.06),IF(COUNTIF($D$3:D413,D413)&gt;1,INDEX([1]INGRESOS!$A$1:$O$523,MATCH(D413,$D$2:D412,0),COLUMN($O$2)),MAX($O$2:O412)+1),0)</f>
        <v>0</v>
      </c>
      <c r="P413" s="111" t="str">
        <f t="shared" si="44"/>
        <v/>
      </c>
      <c r="Q413" s="97"/>
      <c r="R413" s="28"/>
    </row>
    <row r="414" spans="1:18" x14ac:dyDescent="0.25">
      <c r="A414" s="30"/>
      <c r="B414" s="30" t="str">
        <f t="shared" si="45"/>
        <v/>
      </c>
      <c r="C414" s="31"/>
      <c r="D414" s="102" t="str">
        <f>IF(E414&lt;&gt;"",VLOOKUP(E414,[1]CLIENTES!$A$2:$B$1001,2,FALSE),"")</f>
        <v/>
      </c>
      <c r="E414" s="33"/>
      <c r="F414" s="34"/>
      <c r="G414" s="35">
        <v>21</v>
      </c>
      <c r="H414" s="36"/>
      <c r="I414" s="37">
        <f t="shared" si="40"/>
        <v>0</v>
      </c>
      <c r="J414" s="37">
        <f t="shared" si="41"/>
        <v>0</v>
      </c>
      <c r="K414" s="37"/>
      <c r="L414" s="37">
        <f t="shared" si="42"/>
        <v>0</v>
      </c>
      <c r="N414" s="109" t="str">
        <f t="shared" si="43"/>
        <v/>
      </c>
      <c r="O414" s="110">
        <f>IF(AND(D414&lt;&gt;"",SUMIF($D$3:$D$517,D414,$F$3:$F$517)+SUMIF($D$3:$D$517,D414,$I$3:$I$517)+SUMIF($D$3:$D$517,D414,$J$3:$J$517)&gt;3005.06),IF(COUNTIF($D$3:D414,D414)&gt;1,INDEX([1]INGRESOS!$A$1:$O$523,MATCH(D414,$D$2:D413,0),COLUMN($O$2)),MAX($O$2:O413)+1),0)</f>
        <v>0</v>
      </c>
      <c r="P414" s="111" t="str">
        <f t="shared" si="44"/>
        <v/>
      </c>
      <c r="Q414" s="97"/>
      <c r="R414" s="28"/>
    </row>
    <row r="415" spans="1:18" x14ac:dyDescent="0.25">
      <c r="A415" s="30"/>
      <c r="B415" s="30" t="str">
        <f t="shared" si="45"/>
        <v/>
      </c>
      <c r="C415" s="31"/>
      <c r="D415" s="102" t="str">
        <f>IF(E415&lt;&gt;"",VLOOKUP(E415,[1]CLIENTES!$A$2:$B$1001,2,FALSE),"")</f>
        <v/>
      </c>
      <c r="E415" s="33"/>
      <c r="F415" s="34"/>
      <c r="G415" s="35">
        <v>21</v>
      </c>
      <c r="H415" s="36"/>
      <c r="I415" s="37">
        <f t="shared" si="40"/>
        <v>0</v>
      </c>
      <c r="J415" s="37">
        <f t="shared" si="41"/>
        <v>0</v>
      </c>
      <c r="K415" s="37"/>
      <c r="L415" s="37">
        <f t="shared" si="42"/>
        <v>0</v>
      </c>
      <c r="N415" s="109" t="str">
        <f t="shared" si="43"/>
        <v/>
      </c>
      <c r="O415" s="110">
        <f>IF(AND(D415&lt;&gt;"",SUMIF($D$3:$D$517,D415,$F$3:$F$517)+SUMIF($D$3:$D$517,D415,$I$3:$I$517)+SUMIF($D$3:$D$517,D415,$J$3:$J$517)&gt;3005.06),IF(COUNTIF($D$3:D415,D415)&gt;1,INDEX([1]INGRESOS!$A$1:$O$523,MATCH(D415,$D$2:D414,0),COLUMN($O$2)),MAX($O$2:O414)+1),0)</f>
        <v>0</v>
      </c>
      <c r="P415" s="111" t="str">
        <f t="shared" si="44"/>
        <v/>
      </c>
      <c r="Q415" s="97"/>
      <c r="R415" s="28"/>
    </row>
    <row r="416" spans="1:18" x14ac:dyDescent="0.25">
      <c r="A416" s="30"/>
      <c r="B416" s="30" t="str">
        <f t="shared" si="45"/>
        <v/>
      </c>
      <c r="C416" s="31"/>
      <c r="D416" s="102" t="str">
        <f>IF(E416&lt;&gt;"",VLOOKUP(E416,[1]CLIENTES!$A$2:$B$1001,2,FALSE),"")</f>
        <v/>
      </c>
      <c r="E416" s="33"/>
      <c r="F416" s="34"/>
      <c r="G416" s="35">
        <v>21</v>
      </c>
      <c r="H416" s="36"/>
      <c r="I416" s="37">
        <f t="shared" si="40"/>
        <v>0</v>
      </c>
      <c r="J416" s="37">
        <f t="shared" si="41"/>
        <v>0</v>
      </c>
      <c r="K416" s="37"/>
      <c r="L416" s="37">
        <f t="shared" si="42"/>
        <v>0</v>
      </c>
      <c r="N416" s="109" t="str">
        <f t="shared" si="43"/>
        <v/>
      </c>
      <c r="O416" s="110">
        <f>IF(AND(D416&lt;&gt;"",SUMIF($D$3:$D$517,D416,$F$3:$F$517)+SUMIF($D$3:$D$517,D416,$I$3:$I$517)+SUMIF($D$3:$D$517,D416,$J$3:$J$517)&gt;3005.06),IF(COUNTIF($D$3:D416,D416)&gt;1,INDEX([1]INGRESOS!$A$1:$O$523,MATCH(D416,$D$2:D415,0),COLUMN($O$2)),MAX($O$2:O415)+1),0)</f>
        <v>0</v>
      </c>
      <c r="P416" s="111" t="str">
        <f t="shared" si="44"/>
        <v/>
      </c>
      <c r="Q416" s="97"/>
      <c r="R416" s="28"/>
    </row>
    <row r="417" spans="1:18" x14ac:dyDescent="0.25">
      <c r="A417" s="30"/>
      <c r="B417" s="30" t="str">
        <f t="shared" si="45"/>
        <v/>
      </c>
      <c r="C417" s="31"/>
      <c r="D417" s="102" t="str">
        <f>IF(E417&lt;&gt;"",VLOOKUP(E417,[1]CLIENTES!$A$2:$B$1001,2,FALSE),"")</f>
        <v/>
      </c>
      <c r="E417" s="33"/>
      <c r="F417" s="34"/>
      <c r="G417" s="35">
        <v>21</v>
      </c>
      <c r="H417" s="36"/>
      <c r="I417" s="37">
        <f t="shared" si="40"/>
        <v>0</v>
      </c>
      <c r="J417" s="37">
        <f t="shared" si="41"/>
        <v>0</v>
      </c>
      <c r="K417" s="37"/>
      <c r="L417" s="37">
        <f t="shared" si="42"/>
        <v>0</v>
      </c>
      <c r="N417" s="109" t="str">
        <f t="shared" si="43"/>
        <v/>
      </c>
      <c r="O417" s="110">
        <f>IF(AND(D417&lt;&gt;"",SUMIF($D$3:$D$517,D417,$F$3:$F$517)+SUMIF($D$3:$D$517,D417,$I$3:$I$517)+SUMIF($D$3:$D$517,D417,$J$3:$J$517)&gt;3005.06),IF(COUNTIF($D$3:D417,D417)&gt;1,INDEX([1]INGRESOS!$A$1:$O$523,MATCH(D417,$D$2:D416,0),COLUMN($O$2)),MAX($O$2:O416)+1),0)</f>
        <v>0</v>
      </c>
      <c r="P417" s="111" t="str">
        <f t="shared" si="44"/>
        <v/>
      </c>
      <c r="Q417" s="97"/>
      <c r="R417" s="28"/>
    </row>
    <row r="418" spans="1:18" x14ac:dyDescent="0.25">
      <c r="A418" s="30"/>
      <c r="B418" s="30" t="str">
        <f t="shared" si="45"/>
        <v/>
      </c>
      <c r="C418" s="31"/>
      <c r="D418" s="102" t="str">
        <f>IF(E418&lt;&gt;"",VLOOKUP(E418,[1]CLIENTES!$A$2:$B$1001,2,FALSE),"")</f>
        <v/>
      </c>
      <c r="E418" s="33"/>
      <c r="F418" s="34"/>
      <c r="G418" s="35">
        <v>21</v>
      </c>
      <c r="H418" s="36"/>
      <c r="I418" s="37">
        <f t="shared" si="40"/>
        <v>0</v>
      </c>
      <c r="J418" s="37">
        <f t="shared" si="41"/>
        <v>0</v>
      </c>
      <c r="K418" s="37"/>
      <c r="L418" s="37">
        <f t="shared" si="42"/>
        <v>0</v>
      </c>
      <c r="N418" s="109" t="str">
        <f t="shared" si="43"/>
        <v/>
      </c>
      <c r="O418" s="110">
        <f>IF(AND(D418&lt;&gt;"",SUMIF($D$3:$D$517,D418,$F$3:$F$517)+SUMIF($D$3:$D$517,D418,$I$3:$I$517)+SUMIF($D$3:$D$517,D418,$J$3:$J$517)&gt;3005.06),IF(COUNTIF($D$3:D418,D418)&gt;1,INDEX([1]INGRESOS!$A$1:$O$523,MATCH(D418,$D$2:D417,0),COLUMN($O$2)),MAX($O$2:O417)+1),0)</f>
        <v>0</v>
      </c>
      <c r="P418" s="111" t="str">
        <f t="shared" si="44"/>
        <v/>
      </c>
      <c r="Q418" s="97"/>
      <c r="R418" s="28"/>
    </row>
    <row r="419" spans="1:18" x14ac:dyDescent="0.25">
      <c r="A419" s="30"/>
      <c r="B419" s="30" t="str">
        <f t="shared" si="45"/>
        <v/>
      </c>
      <c r="C419" s="31"/>
      <c r="D419" s="102" t="str">
        <f>IF(E419&lt;&gt;"",VLOOKUP(E419,[1]CLIENTES!$A$2:$B$1001,2,FALSE),"")</f>
        <v/>
      </c>
      <c r="E419" s="33"/>
      <c r="F419" s="34"/>
      <c r="G419" s="35">
        <v>21</v>
      </c>
      <c r="H419" s="36"/>
      <c r="I419" s="37">
        <f t="shared" si="40"/>
        <v>0</v>
      </c>
      <c r="J419" s="37">
        <f t="shared" si="41"/>
        <v>0</v>
      </c>
      <c r="K419" s="37"/>
      <c r="L419" s="37">
        <f t="shared" si="42"/>
        <v>0</v>
      </c>
      <c r="N419" s="109" t="str">
        <f t="shared" si="43"/>
        <v/>
      </c>
      <c r="O419" s="110">
        <f>IF(AND(D419&lt;&gt;"",SUMIF($D$3:$D$517,D419,$F$3:$F$517)+SUMIF($D$3:$D$517,D419,$I$3:$I$517)+SUMIF($D$3:$D$517,D419,$J$3:$J$517)&gt;3005.06),IF(COUNTIF($D$3:D419,D419)&gt;1,INDEX([1]INGRESOS!$A$1:$O$523,MATCH(D419,$D$2:D418,0),COLUMN($O$2)),MAX($O$2:O418)+1),0)</f>
        <v>0</v>
      </c>
      <c r="P419" s="111" t="str">
        <f t="shared" si="44"/>
        <v/>
      </c>
      <c r="Q419" s="97"/>
      <c r="R419" s="28"/>
    </row>
    <row r="420" spans="1:18" x14ac:dyDescent="0.25">
      <c r="A420" s="30"/>
      <c r="B420" s="30" t="str">
        <f t="shared" si="45"/>
        <v/>
      </c>
      <c r="C420" s="31"/>
      <c r="D420" s="102" t="str">
        <f>IF(E420&lt;&gt;"",VLOOKUP(E420,[1]CLIENTES!$A$2:$B$1001,2,FALSE),"")</f>
        <v/>
      </c>
      <c r="E420" s="33"/>
      <c r="F420" s="34"/>
      <c r="G420" s="35">
        <v>21</v>
      </c>
      <c r="H420" s="36"/>
      <c r="I420" s="37">
        <f t="shared" si="40"/>
        <v>0</v>
      </c>
      <c r="J420" s="37">
        <f t="shared" si="41"/>
        <v>0</v>
      </c>
      <c r="K420" s="37"/>
      <c r="L420" s="37">
        <f t="shared" si="42"/>
        <v>0</v>
      </c>
      <c r="N420" s="109" t="str">
        <f t="shared" si="43"/>
        <v/>
      </c>
      <c r="O420" s="110">
        <f>IF(AND(D420&lt;&gt;"",SUMIF($D$3:$D$517,D420,$F$3:$F$517)+SUMIF($D$3:$D$517,D420,$I$3:$I$517)+SUMIF($D$3:$D$517,D420,$J$3:$J$517)&gt;3005.06),IF(COUNTIF($D$3:D420,D420)&gt;1,INDEX([1]INGRESOS!$A$1:$O$523,MATCH(D420,$D$2:D419,0),COLUMN($O$2)),MAX($O$2:O419)+1),0)</f>
        <v>0</v>
      </c>
      <c r="P420" s="111" t="str">
        <f t="shared" si="44"/>
        <v/>
      </c>
      <c r="Q420" s="97"/>
      <c r="R420" s="28"/>
    </row>
    <row r="421" spans="1:18" x14ac:dyDescent="0.25">
      <c r="A421" s="30"/>
      <c r="B421" s="30" t="str">
        <f t="shared" si="45"/>
        <v/>
      </c>
      <c r="C421" s="31"/>
      <c r="D421" s="102" t="str">
        <f>IF(E421&lt;&gt;"",VLOOKUP(E421,[1]CLIENTES!$A$2:$B$1001,2,FALSE),"")</f>
        <v/>
      </c>
      <c r="E421" s="33"/>
      <c r="F421" s="34"/>
      <c r="G421" s="35">
        <v>21</v>
      </c>
      <c r="H421" s="36"/>
      <c r="I421" s="37">
        <f t="shared" si="40"/>
        <v>0</v>
      </c>
      <c r="J421" s="37">
        <f t="shared" si="41"/>
        <v>0</v>
      </c>
      <c r="K421" s="37"/>
      <c r="L421" s="37">
        <f t="shared" si="42"/>
        <v>0</v>
      </c>
      <c r="N421" s="109" t="str">
        <f t="shared" si="43"/>
        <v/>
      </c>
      <c r="O421" s="110">
        <f>IF(AND(D421&lt;&gt;"",SUMIF($D$3:$D$517,D421,$F$3:$F$517)+SUMIF($D$3:$D$517,D421,$I$3:$I$517)+SUMIF($D$3:$D$517,D421,$J$3:$J$517)&gt;3005.06),IF(COUNTIF($D$3:D421,D421)&gt;1,INDEX([1]INGRESOS!$A$1:$O$523,MATCH(D421,$D$2:D420,0),COLUMN($O$2)),MAX($O$2:O420)+1),0)</f>
        <v>0</v>
      </c>
      <c r="P421" s="111" t="str">
        <f t="shared" si="44"/>
        <v/>
      </c>
      <c r="Q421" s="97"/>
      <c r="R421" s="28"/>
    </row>
    <row r="422" spans="1:18" x14ac:dyDescent="0.25">
      <c r="A422" s="30"/>
      <c r="B422" s="30" t="str">
        <f t="shared" si="45"/>
        <v/>
      </c>
      <c r="C422" s="31"/>
      <c r="D422" s="102" t="str">
        <f>IF(E422&lt;&gt;"",VLOOKUP(E422,[1]CLIENTES!$A$2:$B$1001,2,FALSE),"")</f>
        <v/>
      </c>
      <c r="E422" s="33"/>
      <c r="F422" s="34"/>
      <c r="G422" s="35">
        <v>21</v>
      </c>
      <c r="H422" s="36"/>
      <c r="I422" s="37">
        <f t="shared" si="40"/>
        <v>0</v>
      </c>
      <c r="J422" s="37">
        <f t="shared" si="41"/>
        <v>0</v>
      </c>
      <c r="K422" s="37"/>
      <c r="L422" s="37">
        <f t="shared" si="42"/>
        <v>0</v>
      </c>
      <c r="N422" s="109" t="str">
        <f t="shared" si="43"/>
        <v/>
      </c>
      <c r="O422" s="110">
        <f>IF(AND(D422&lt;&gt;"",SUMIF($D$3:$D$517,D422,$F$3:$F$517)+SUMIF($D$3:$D$517,D422,$I$3:$I$517)+SUMIF($D$3:$D$517,D422,$J$3:$J$517)&gt;3005.06),IF(COUNTIF($D$3:D422,D422)&gt;1,INDEX([1]INGRESOS!$A$1:$O$523,MATCH(D422,$D$2:D421,0),COLUMN($O$2)),MAX($O$2:O421)+1),0)</f>
        <v>0</v>
      </c>
      <c r="P422" s="111" t="str">
        <f t="shared" si="44"/>
        <v/>
      </c>
      <c r="Q422" s="97"/>
      <c r="R422" s="28"/>
    </row>
    <row r="423" spans="1:18" x14ac:dyDescent="0.25">
      <c r="A423" s="30"/>
      <c r="B423" s="30" t="str">
        <f t="shared" si="45"/>
        <v/>
      </c>
      <c r="C423" s="31"/>
      <c r="D423" s="102" t="str">
        <f>IF(E423&lt;&gt;"",VLOOKUP(E423,[1]CLIENTES!$A$2:$B$1001,2,FALSE),"")</f>
        <v/>
      </c>
      <c r="E423" s="33"/>
      <c r="F423" s="34"/>
      <c r="G423" s="35">
        <v>21</v>
      </c>
      <c r="H423" s="36"/>
      <c r="I423" s="37">
        <f t="shared" si="40"/>
        <v>0</v>
      </c>
      <c r="J423" s="37">
        <f t="shared" si="41"/>
        <v>0</v>
      </c>
      <c r="K423" s="37"/>
      <c r="L423" s="37">
        <f t="shared" si="42"/>
        <v>0</v>
      </c>
      <c r="N423" s="109" t="str">
        <f t="shared" si="43"/>
        <v/>
      </c>
      <c r="O423" s="110">
        <f>IF(AND(D423&lt;&gt;"",SUMIF($D$3:$D$517,D423,$F$3:$F$517)+SUMIF($D$3:$D$517,D423,$I$3:$I$517)+SUMIF($D$3:$D$517,D423,$J$3:$J$517)&gt;3005.06),IF(COUNTIF($D$3:D423,D423)&gt;1,INDEX([1]INGRESOS!$A$1:$O$523,MATCH(D423,$D$2:D422,0),COLUMN($O$2)),MAX($O$2:O422)+1),0)</f>
        <v>0</v>
      </c>
      <c r="P423" s="111" t="str">
        <f t="shared" si="44"/>
        <v/>
      </c>
      <c r="Q423" s="97"/>
      <c r="R423" s="28"/>
    </row>
    <row r="424" spans="1:18" x14ac:dyDescent="0.25">
      <c r="A424" s="30"/>
      <c r="B424" s="30" t="str">
        <f t="shared" si="45"/>
        <v/>
      </c>
      <c r="C424" s="31"/>
      <c r="D424" s="102" t="str">
        <f>IF(E424&lt;&gt;"",VLOOKUP(E424,[1]CLIENTES!$A$2:$B$1001,2,FALSE),"")</f>
        <v/>
      </c>
      <c r="E424" s="33"/>
      <c r="F424" s="34"/>
      <c r="G424" s="35">
        <v>21</v>
      </c>
      <c r="H424" s="36"/>
      <c r="I424" s="37">
        <f t="shared" si="40"/>
        <v>0</v>
      </c>
      <c r="J424" s="37">
        <f t="shared" si="41"/>
        <v>0</v>
      </c>
      <c r="K424" s="37"/>
      <c r="L424" s="37">
        <f t="shared" si="42"/>
        <v>0</v>
      </c>
      <c r="N424" s="109" t="str">
        <f t="shared" si="43"/>
        <v/>
      </c>
      <c r="O424" s="110">
        <f>IF(AND(D424&lt;&gt;"",SUMIF($D$3:$D$517,D424,$F$3:$F$517)+SUMIF($D$3:$D$517,D424,$I$3:$I$517)+SUMIF($D$3:$D$517,D424,$J$3:$J$517)&gt;3005.06),IF(COUNTIF($D$3:D424,D424)&gt;1,INDEX([1]INGRESOS!$A$1:$O$523,MATCH(D424,$D$2:D423,0),COLUMN($O$2)),MAX($O$2:O423)+1),0)</f>
        <v>0</v>
      </c>
      <c r="P424" s="111" t="str">
        <f t="shared" si="44"/>
        <v/>
      </c>
      <c r="Q424" s="97"/>
      <c r="R424" s="28"/>
    </row>
    <row r="425" spans="1:18" x14ac:dyDescent="0.25">
      <c r="A425" s="30"/>
      <c r="B425" s="30" t="str">
        <f t="shared" si="45"/>
        <v/>
      </c>
      <c r="C425" s="31"/>
      <c r="D425" s="102" t="str">
        <f>IF(E425&lt;&gt;"",VLOOKUP(E425,[1]CLIENTES!$A$2:$B$1001,2,FALSE),"")</f>
        <v/>
      </c>
      <c r="E425" s="33"/>
      <c r="F425" s="34"/>
      <c r="G425" s="35">
        <v>21</v>
      </c>
      <c r="H425" s="36"/>
      <c r="I425" s="37">
        <f t="shared" si="40"/>
        <v>0</v>
      </c>
      <c r="J425" s="37">
        <f t="shared" si="41"/>
        <v>0</v>
      </c>
      <c r="K425" s="37"/>
      <c r="L425" s="37">
        <f t="shared" si="42"/>
        <v>0</v>
      </c>
      <c r="N425" s="109" t="str">
        <f t="shared" si="43"/>
        <v/>
      </c>
      <c r="O425" s="110">
        <f>IF(AND(D425&lt;&gt;"",SUMIF($D$3:$D$517,D425,$F$3:$F$517)+SUMIF($D$3:$D$517,D425,$I$3:$I$517)+SUMIF($D$3:$D$517,D425,$J$3:$J$517)&gt;3005.06),IF(COUNTIF($D$3:D425,D425)&gt;1,INDEX([1]INGRESOS!$A$1:$O$523,MATCH(D425,$D$2:D424,0),COLUMN($O$2)),MAX($O$2:O424)+1),0)</f>
        <v>0</v>
      </c>
      <c r="P425" s="111" t="str">
        <f t="shared" si="44"/>
        <v/>
      </c>
      <c r="Q425" s="97"/>
      <c r="R425" s="28"/>
    </row>
    <row r="426" spans="1:18" x14ac:dyDescent="0.25">
      <c r="A426" s="30"/>
      <c r="B426" s="30" t="str">
        <f t="shared" si="45"/>
        <v/>
      </c>
      <c r="C426" s="31"/>
      <c r="D426" s="102" t="str">
        <f>IF(E426&lt;&gt;"",VLOOKUP(E426,[1]CLIENTES!$A$2:$B$1001,2,FALSE),"")</f>
        <v/>
      </c>
      <c r="E426" s="33"/>
      <c r="F426" s="34"/>
      <c r="G426" s="35">
        <v>21</v>
      </c>
      <c r="H426" s="36"/>
      <c r="I426" s="37">
        <f t="shared" si="40"/>
        <v>0</v>
      </c>
      <c r="J426" s="37">
        <f t="shared" si="41"/>
        <v>0</v>
      </c>
      <c r="K426" s="37"/>
      <c r="L426" s="37">
        <f t="shared" si="42"/>
        <v>0</v>
      </c>
      <c r="N426" s="109" t="str">
        <f t="shared" si="43"/>
        <v/>
      </c>
      <c r="O426" s="110">
        <f>IF(AND(D426&lt;&gt;"",SUMIF($D$3:$D$517,D426,$F$3:$F$517)+SUMIF($D$3:$D$517,D426,$I$3:$I$517)+SUMIF($D$3:$D$517,D426,$J$3:$J$517)&gt;3005.06),IF(COUNTIF($D$3:D426,D426)&gt;1,INDEX([1]INGRESOS!$A$1:$O$523,MATCH(D426,$D$2:D425,0),COLUMN($O$2)),MAX($O$2:O425)+1),0)</f>
        <v>0</v>
      </c>
      <c r="P426" s="111" t="str">
        <f t="shared" si="44"/>
        <v/>
      </c>
      <c r="Q426" s="97"/>
      <c r="R426" s="28"/>
    </row>
    <row r="427" spans="1:18" x14ac:dyDescent="0.25">
      <c r="A427" s="30"/>
      <c r="B427" s="30" t="str">
        <f t="shared" si="45"/>
        <v/>
      </c>
      <c r="C427" s="31"/>
      <c r="D427" s="102" t="str">
        <f>IF(E427&lt;&gt;"",VLOOKUP(E427,[1]CLIENTES!$A$2:$B$1001,2,FALSE),"")</f>
        <v/>
      </c>
      <c r="E427" s="33"/>
      <c r="F427" s="34"/>
      <c r="G427" s="35">
        <v>21</v>
      </c>
      <c r="H427" s="36"/>
      <c r="I427" s="37">
        <f t="shared" si="40"/>
        <v>0</v>
      </c>
      <c r="J427" s="37">
        <f t="shared" si="41"/>
        <v>0</v>
      </c>
      <c r="K427" s="37"/>
      <c r="L427" s="37">
        <f t="shared" si="42"/>
        <v>0</v>
      </c>
      <c r="N427" s="109" t="str">
        <f t="shared" si="43"/>
        <v/>
      </c>
      <c r="O427" s="110">
        <f>IF(AND(D427&lt;&gt;"",SUMIF($D$3:$D$517,D427,$F$3:$F$517)+SUMIF($D$3:$D$517,D427,$I$3:$I$517)+SUMIF($D$3:$D$517,D427,$J$3:$J$517)&gt;3005.06),IF(COUNTIF($D$3:D427,D427)&gt;1,INDEX([1]INGRESOS!$A$1:$O$523,MATCH(D427,$D$2:D426,0),COLUMN($O$2)),MAX($O$2:O426)+1),0)</f>
        <v>0</v>
      </c>
      <c r="P427" s="111" t="str">
        <f t="shared" si="44"/>
        <v/>
      </c>
      <c r="Q427" s="97"/>
      <c r="R427" s="28"/>
    </row>
    <row r="428" spans="1:18" x14ac:dyDescent="0.25">
      <c r="A428" s="30"/>
      <c r="B428" s="30" t="str">
        <f t="shared" si="45"/>
        <v/>
      </c>
      <c r="C428" s="31"/>
      <c r="D428" s="102" t="str">
        <f>IF(E428&lt;&gt;"",VLOOKUP(E428,[1]CLIENTES!$A$2:$B$1001,2,FALSE),"")</f>
        <v/>
      </c>
      <c r="E428" s="33"/>
      <c r="F428" s="34"/>
      <c r="G428" s="35">
        <v>21</v>
      </c>
      <c r="H428" s="36"/>
      <c r="I428" s="37">
        <f t="shared" si="40"/>
        <v>0</v>
      </c>
      <c r="J428" s="37">
        <f t="shared" si="41"/>
        <v>0</v>
      </c>
      <c r="K428" s="37"/>
      <c r="L428" s="37">
        <f t="shared" si="42"/>
        <v>0</v>
      </c>
      <c r="N428" s="109" t="str">
        <f t="shared" si="43"/>
        <v/>
      </c>
      <c r="O428" s="110">
        <f>IF(AND(D428&lt;&gt;"",SUMIF($D$3:$D$517,D428,$F$3:$F$517)+SUMIF($D$3:$D$517,D428,$I$3:$I$517)+SUMIF($D$3:$D$517,D428,$J$3:$J$517)&gt;3005.06),IF(COUNTIF($D$3:D428,D428)&gt;1,INDEX([1]INGRESOS!$A$1:$O$523,MATCH(D428,$D$2:D427,0),COLUMN($O$2)),MAX($O$2:O427)+1),0)</f>
        <v>0</v>
      </c>
      <c r="P428" s="111" t="str">
        <f t="shared" si="44"/>
        <v/>
      </c>
      <c r="Q428" s="97"/>
      <c r="R428" s="28"/>
    </row>
    <row r="429" spans="1:18" x14ac:dyDescent="0.25">
      <c r="A429" s="30"/>
      <c r="B429" s="30" t="str">
        <f t="shared" si="45"/>
        <v/>
      </c>
      <c r="C429" s="31"/>
      <c r="D429" s="102" t="str">
        <f>IF(E429&lt;&gt;"",VLOOKUP(E429,[1]CLIENTES!$A$2:$B$1001,2,FALSE),"")</f>
        <v/>
      </c>
      <c r="E429" s="33"/>
      <c r="F429" s="34"/>
      <c r="G429" s="35">
        <v>21</v>
      </c>
      <c r="H429" s="36"/>
      <c r="I429" s="37">
        <f t="shared" si="40"/>
        <v>0</v>
      </c>
      <c r="J429" s="37">
        <f t="shared" si="41"/>
        <v>0</v>
      </c>
      <c r="K429" s="37"/>
      <c r="L429" s="37">
        <f t="shared" si="42"/>
        <v>0</v>
      </c>
      <c r="N429" s="109" t="str">
        <f t="shared" si="43"/>
        <v/>
      </c>
      <c r="O429" s="110">
        <f>IF(AND(D429&lt;&gt;"",SUMIF($D$3:$D$517,D429,$F$3:$F$517)+SUMIF($D$3:$D$517,D429,$I$3:$I$517)+SUMIF($D$3:$D$517,D429,$J$3:$J$517)&gt;3005.06),IF(COUNTIF($D$3:D429,D429)&gt;1,INDEX([1]INGRESOS!$A$1:$O$523,MATCH(D429,$D$2:D428,0),COLUMN($O$2)),MAX($O$2:O428)+1),0)</f>
        <v>0</v>
      </c>
      <c r="P429" s="111" t="str">
        <f t="shared" si="44"/>
        <v/>
      </c>
      <c r="Q429" s="97"/>
      <c r="R429" s="28"/>
    </row>
    <row r="430" spans="1:18" x14ac:dyDescent="0.25">
      <c r="A430" s="30"/>
      <c r="B430" s="30" t="str">
        <f t="shared" si="45"/>
        <v/>
      </c>
      <c r="C430" s="31"/>
      <c r="D430" s="102" t="str">
        <f>IF(E430&lt;&gt;"",VLOOKUP(E430,[1]CLIENTES!$A$2:$B$1001,2,FALSE),"")</f>
        <v/>
      </c>
      <c r="E430" s="33"/>
      <c r="F430" s="34"/>
      <c r="G430" s="35">
        <v>21</v>
      </c>
      <c r="H430" s="36"/>
      <c r="I430" s="37">
        <f t="shared" si="40"/>
        <v>0</v>
      </c>
      <c r="J430" s="37">
        <f t="shared" si="41"/>
        <v>0</v>
      </c>
      <c r="K430" s="37"/>
      <c r="L430" s="37">
        <f t="shared" si="42"/>
        <v>0</v>
      </c>
      <c r="N430" s="109" t="str">
        <f t="shared" si="43"/>
        <v/>
      </c>
      <c r="O430" s="110">
        <f>IF(AND(D430&lt;&gt;"",SUMIF($D$3:$D$517,D430,$F$3:$F$517)+SUMIF($D$3:$D$517,D430,$I$3:$I$517)+SUMIF($D$3:$D$517,D430,$J$3:$J$517)&gt;3005.06),IF(COUNTIF($D$3:D430,D430)&gt;1,INDEX([1]INGRESOS!$A$1:$O$523,MATCH(D430,$D$2:D429,0),COLUMN($O$2)),MAX($O$2:O429)+1),0)</f>
        <v>0</v>
      </c>
      <c r="P430" s="111" t="str">
        <f t="shared" si="44"/>
        <v/>
      </c>
      <c r="Q430" s="97"/>
      <c r="R430" s="28"/>
    </row>
    <row r="431" spans="1:18" x14ac:dyDescent="0.25">
      <c r="A431" s="30"/>
      <c r="B431" s="30" t="str">
        <f t="shared" si="45"/>
        <v/>
      </c>
      <c r="C431" s="31"/>
      <c r="D431" s="102" t="str">
        <f>IF(E431&lt;&gt;"",VLOOKUP(E431,[1]CLIENTES!$A$2:$B$1001,2,FALSE),"")</f>
        <v/>
      </c>
      <c r="E431" s="33"/>
      <c r="F431" s="34"/>
      <c r="G431" s="35">
        <v>21</v>
      </c>
      <c r="H431" s="36"/>
      <c r="I431" s="37">
        <f t="shared" si="40"/>
        <v>0</v>
      </c>
      <c r="J431" s="37">
        <f t="shared" si="41"/>
        <v>0</v>
      </c>
      <c r="K431" s="37"/>
      <c r="L431" s="37">
        <f t="shared" si="42"/>
        <v>0</v>
      </c>
      <c r="N431" s="109" t="str">
        <f t="shared" si="43"/>
        <v/>
      </c>
      <c r="O431" s="110">
        <f>IF(AND(D431&lt;&gt;"",SUMIF($D$3:$D$517,D431,$F$3:$F$517)+SUMIF($D$3:$D$517,D431,$I$3:$I$517)+SUMIF($D$3:$D$517,D431,$J$3:$J$517)&gt;3005.06),IF(COUNTIF($D$3:D431,D431)&gt;1,INDEX([1]INGRESOS!$A$1:$O$523,MATCH(D431,$D$2:D430,0),COLUMN($O$2)),MAX($O$2:O430)+1),0)</f>
        <v>0</v>
      </c>
      <c r="P431" s="111" t="str">
        <f t="shared" si="44"/>
        <v/>
      </c>
      <c r="Q431" s="97"/>
      <c r="R431" s="28"/>
    </row>
    <row r="432" spans="1:18" x14ac:dyDescent="0.25">
      <c r="A432" s="30"/>
      <c r="B432" s="30" t="str">
        <f t="shared" si="45"/>
        <v/>
      </c>
      <c r="C432" s="31"/>
      <c r="D432" s="102" t="str">
        <f>IF(E432&lt;&gt;"",VLOOKUP(E432,[1]CLIENTES!$A$2:$B$1001,2,FALSE),"")</f>
        <v/>
      </c>
      <c r="E432" s="33"/>
      <c r="F432" s="34"/>
      <c r="G432" s="35">
        <v>21</v>
      </c>
      <c r="H432" s="36"/>
      <c r="I432" s="37">
        <f t="shared" si="40"/>
        <v>0</v>
      </c>
      <c r="J432" s="37">
        <f t="shared" si="41"/>
        <v>0</v>
      </c>
      <c r="K432" s="37"/>
      <c r="L432" s="37">
        <f t="shared" si="42"/>
        <v>0</v>
      </c>
      <c r="N432" s="109" t="str">
        <f t="shared" si="43"/>
        <v/>
      </c>
      <c r="O432" s="110">
        <f>IF(AND(D432&lt;&gt;"",SUMIF($D$3:$D$517,D432,$F$3:$F$517)+SUMIF($D$3:$D$517,D432,$I$3:$I$517)+SUMIF($D$3:$D$517,D432,$J$3:$J$517)&gt;3005.06),IF(COUNTIF($D$3:D432,D432)&gt;1,INDEX([1]INGRESOS!$A$1:$O$523,MATCH(D432,$D$2:D431,0),COLUMN($O$2)),MAX($O$2:O431)+1),0)</f>
        <v>0</v>
      </c>
      <c r="P432" s="111" t="str">
        <f t="shared" si="44"/>
        <v/>
      </c>
      <c r="Q432" s="97"/>
      <c r="R432" s="28"/>
    </row>
    <row r="433" spans="1:18" x14ac:dyDescent="0.25">
      <c r="A433" s="30"/>
      <c r="B433" s="30" t="str">
        <f t="shared" si="45"/>
        <v/>
      </c>
      <c r="C433" s="31"/>
      <c r="D433" s="102" t="str">
        <f>IF(E433&lt;&gt;"",VLOOKUP(E433,[1]CLIENTES!$A$2:$B$1001,2,FALSE),"")</f>
        <v/>
      </c>
      <c r="E433" s="33"/>
      <c r="F433" s="34"/>
      <c r="G433" s="35">
        <v>21</v>
      </c>
      <c r="H433" s="36"/>
      <c r="I433" s="37">
        <f t="shared" si="40"/>
        <v>0</v>
      </c>
      <c r="J433" s="37">
        <f t="shared" si="41"/>
        <v>0</v>
      </c>
      <c r="K433" s="37"/>
      <c r="L433" s="37">
        <f t="shared" si="42"/>
        <v>0</v>
      </c>
      <c r="N433" s="109" t="str">
        <f t="shared" si="43"/>
        <v/>
      </c>
      <c r="O433" s="110">
        <f>IF(AND(D433&lt;&gt;"",SUMIF($D$3:$D$517,D433,$F$3:$F$517)+SUMIF($D$3:$D$517,D433,$I$3:$I$517)+SUMIF($D$3:$D$517,D433,$J$3:$J$517)&gt;3005.06),IF(COUNTIF($D$3:D433,D433)&gt;1,INDEX([1]INGRESOS!$A$1:$O$523,MATCH(D433,$D$2:D432,0),COLUMN($O$2)),MAX($O$2:O432)+1),0)</f>
        <v>0</v>
      </c>
      <c r="P433" s="111" t="str">
        <f t="shared" si="44"/>
        <v/>
      </c>
      <c r="Q433" s="97"/>
      <c r="R433" s="28"/>
    </row>
    <row r="434" spans="1:18" x14ac:dyDescent="0.25">
      <c r="A434" s="30"/>
      <c r="B434" s="30" t="str">
        <f t="shared" si="45"/>
        <v/>
      </c>
      <c r="C434" s="31"/>
      <c r="D434" s="102" t="str">
        <f>IF(E434&lt;&gt;"",VLOOKUP(E434,[1]CLIENTES!$A$2:$B$1001,2,FALSE),"")</f>
        <v/>
      </c>
      <c r="E434" s="33"/>
      <c r="F434" s="34"/>
      <c r="G434" s="35">
        <v>21</v>
      </c>
      <c r="H434" s="36"/>
      <c r="I434" s="37">
        <f t="shared" si="40"/>
        <v>0</v>
      </c>
      <c r="J434" s="37">
        <f t="shared" si="41"/>
        <v>0</v>
      </c>
      <c r="K434" s="37"/>
      <c r="L434" s="37">
        <f t="shared" si="42"/>
        <v>0</v>
      </c>
      <c r="N434" s="109" t="str">
        <f t="shared" si="43"/>
        <v/>
      </c>
      <c r="O434" s="110">
        <f>IF(AND(D434&lt;&gt;"",SUMIF($D$3:$D$517,D434,$F$3:$F$517)+SUMIF($D$3:$D$517,D434,$I$3:$I$517)+SUMIF($D$3:$D$517,D434,$J$3:$J$517)&gt;3005.06),IF(COUNTIF($D$3:D434,D434)&gt;1,INDEX([1]INGRESOS!$A$1:$O$523,MATCH(D434,$D$2:D433,0),COLUMN($O$2)),MAX($O$2:O433)+1),0)</f>
        <v>0</v>
      </c>
      <c r="P434" s="111" t="str">
        <f t="shared" si="44"/>
        <v/>
      </c>
      <c r="Q434" s="97"/>
      <c r="R434" s="28"/>
    </row>
    <row r="435" spans="1:18" x14ac:dyDescent="0.25">
      <c r="A435" s="30"/>
      <c r="B435" s="30" t="str">
        <f t="shared" si="45"/>
        <v/>
      </c>
      <c r="C435" s="31"/>
      <c r="D435" s="102" t="str">
        <f>IF(E435&lt;&gt;"",VLOOKUP(E435,[1]CLIENTES!$A$2:$B$1001,2,FALSE),"")</f>
        <v/>
      </c>
      <c r="E435" s="33"/>
      <c r="F435" s="34"/>
      <c r="G435" s="35">
        <v>21</v>
      </c>
      <c r="H435" s="36"/>
      <c r="I435" s="37">
        <f t="shared" si="40"/>
        <v>0</v>
      </c>
      <c r="J435" s="37">
        <f t="shared" si="41"/>
        <v>0</v>
      </c>
      <c r="K435" s="37"/>
      <c r="L435" s="37">
        <f t="shared" si="42"/>
        <v>0</v>
      </c>
      <c r="N435" s="109" t="str">
        <f t="shared" si="43"/>
        <v/>
      </c>
      <c r="O435" s="110">
        <f>IF(AND(D435&lt;&gt;"",SUMIF($D$3:$D$517,D435,$F$3:$F$517)+SUMIF($D$3:$D$517,D435,$I$3:$I$517)+SUMIF($D$3:$D$517,D435,$J$3:$J$517)&gt;3005.06),IF(COUNTIF($D$3:D435,D435)&gt;1,INDEX([1]INGRESOS!$A$1:$O$523,MATCH(D435,$D$2:D434,0),COLUMN($O$2)),MAX($O$2:O434)+1),0)</f>
        <v>0</v>
      </c>
      <c r="P435" s="111" t="str">
        <f t="shared" si="44"/>
        <v/>
      </c>
      <c r="Q435" s="97"/>
      <c r="R435" s="28"/>
    </row>
    <row r="436" spans="1:18" x14ac:dyDescent="0.25">
      <c r="A436" s="30"/>
      <c r="B436" s="30" t="str">
        <f t="shared" si="45"/>
        <v/>
      </c>
      <c r="C436" s="31"/>
      <c r="D436" s="102" t="str">
        <f>IF(E436&lt;&gt;"",VLOOKUP(E436,[1]CLIENTES!$A$2:$B$1001,2,FALSE),"")</f>
        <v/>
      </c>
      <c r="E436" s="33"/>
      <c r="F436" s="34"/>
      <c r="G436" s="35">
        <v>21</v>
      </c>
      <c r="H436" s="36"/>
      <c r="I436" s="37">
        <f t="shared" si="40"/>
        <v>0</v>
      </c>
      <c r="J436" s="37">
        <f t="shared" si="41"/>
        <v>0</v>
      </c>
      <c r="K436" s="37"/>
      <c r="L436" s="37">
        <f t="shared" si="42"/>
        <v>0</v>
      </c>
      <c r="N436" s="109" t="str">
        <f t="shared" si="43"/>
        <v/>
      </c>
      <c r="O436" s="110">
        <f>IF(AND(D436&lt;&gt;"",SUMIF($D$3:$D$517,D436,$F$3:$F$517)+SUMIF($D$3:$D$517,D436,$I$3:$I$517)+SUMIF($D$3:$D$517,D436,$J$3:$J$517)&gt;3005.06),IF(COUNTIF($D$3:D436,D436)&gt;1,INDEX([1]INGRESOS!$A$1:$O$523,MATCH(D436,$D$2:D435,0),COLUMN($O$2)),MAX($O$2:O435)+1),0)</f>
        <v>0</v>
      </c>
      <c r="P436" s="111" t="str">
        <f t="shared" si="44"/>
        <v/>
      </c>
      <c r="Q436" s="97"/>
      <c r="R436" s="28"/>
    </row>
    <row r="437" spans="1:18" x14ac:dyDescent="0.25">
      <c r="A437" s="30"/>
      <c r="B437" s="30" t="str">
        <f t="shared" si="45"/>
        <v/>
      </c>
      <c r="C437" s="31"/>
      <c r="D437" s="102" t="str">
        <f>IF(E437&lt;&gt;"",VLOOKUP(E437,[1]CLIENTES!$A$2:$B$1001,2,FALSE),"")</f>
        <v/>
      </c>
      <c r="E437" s="33"/>
      <c r="F437" s="34"/>
      <c r="G437" s="35">
        <v>21</v>
      </c>
      <c r="H437" s="36"/>
      <c r="I437" s="37">
        <f t="shared" si="40"/>
        <v>0</v>
      </c>
      <c r="J437" s="37">
        <f t="shared" si="41"/>
        <v>0</v>
      </c>
      <c r="K437" s="37"/>
      <c r="L437" s="37">
        <f t="shared" si="42"/>
        <v>0</v>
      </c>
      <c r="N437" s="109" t="str">
        <f t="shared" si="43"/>
        <v/>
      </c>
      <c r="O437" s="110">
        <f>IF(AND(D437&lt;&gt;"",SUMIF($D$3:$D$517,D437,$F$3:$F$517)+SUMIF($D$3:$D$517,D437,$I$3:$I$517)+SUMIF($D$3:$D$517,D437,$J$3:$J$517)&gt;3005.06),IF(COUNTIF($D$3:D437,D437)&gt;1,INDEX([1]INGRESOS!$A$1:$O$523,MATCH(D437,$D$2:D436,0),COLUMN($O$2)),MAX($O$2:O436)+1),0)</f>
        <v>0</v>
      </c>
      <c r="P437" s="111" t="str">
        <f t="shared" si="44"/>
        <v/>
      </c>
      <c r="Q437" s="97"/>
      <c r="R437" s="28"/>
    </row>
    <row r="438" spans="1:18" x14ac:dyDescent="0.25">
      <c r="A438" s="30"/>
      <c r="B438" s="30" t="str">
        <f t="shared" si="45"/>
        <v/>
      </c>
      <c r="C438" s="31"/>
      <c r="D438" s="102" t="str">
        <f>IF(E438&lt;&gt;"",VLOOKUP(E438,[1]CLIENTES!$A$2:$B$1001,2,FALSE),"")</f>
        <v/>
      </c>
      <c r="E438" s="33"/>
      <c r="F438" s="34"/>
      <c r="G438" s="35">
        <v>21</v>
      </c>
      <c r="H438" s="36"/>
      <c r="I438" s="37">
        <f t="shared" si="40"/>
        <v>0</v>
      </c>
      <c r="J438" s="37">
        <f t="shared" si="41"/>
        <v>0</v>
      </c>
      <c r="K438" s="37"/>
      <c r="L438" s="37">
        <f t="shared" si="42"/>
        <v>0</v>
      </c>
      <c r="N438" s="109" t="str">
        <f t="shared" si="43"/>
        <v/>
      </c>
      <c r="O438" s="110">
        <f>IF(AND(D438&lt;&gt;"",SUMIF($D$3:$D$517,D438,$F$3:$F$517)+SUMIF($D$3:$D$517,D438,$I$3:$I$517)+SUMIF($D$3:$D$517,D438,$J$3:$J$517)&gt;3005.06),IF(COUNTIF($D$3:D438,D438)&gt;1,INDEX([1]INGRESOS!$A$1:$O$523,MATCH(D438,$D$2:D437,0),COLUMN($O$2)),MAX($O$2:O437)+1),0)</f>
        <v>0</v>
      </c>
      <c r="P438" s="111" t="str">
        <f t="shared" si="44"/>
        <v/>
      </c>
      <c r="Q438" s="97"/>
      <c r="R438" s="28"/>
    </row>
    <row r="439" spans="1:18" x14ac:dyDescent="0.25">
      <c r="A439" s="30"/>
      <c r="B439" s="30" t="str">
        <f t="shared" si="45"/>
        <v/>
      </c>
      <c r="C439" s="31"/>
      <c r="D439" s="102" t="str">
        <f>IF(E439&lt;&gt;"",VLOOKUP(E439,[1]CLIENTES!$A$2:$B$1001,2,FALSE),"")</f>
        <v/>
      </c>
      <c r="E439" s="33"/>
      <c r="F439" s="34"/>
      <c r="G439" s="35">
        <v>21</v>
      </c>
      <c r="H439" s="36"/>
      <c r="I439" s="37">
        <f t="shared" si="40"/>
        <v>0</v>
      </c>
      <c r="J439" s="37">
        <f t="shared" si="41"/>
        <v>0</v>
      </c>
      <c r="K439" s="37"/>
      <c r="L439" s="37">
        <f t="shared" si="42"/>
        <v>0</v>
      </c>
      <c r="N439" s="109" t="str">
        <f t="shared" si="43"/>
        <v/>
      </c>
      <c r="O439" s="110">
        <f>IF(AND(D439&lt;&gt;"",SUMIF($D$3:$D$517,D439,$F$3:$F$517)+SUMIF($D$3:$D$517,D439,$I$3:$I$517)+SUMIF($D$3:$D$517,D439,$J$3:$J$517)&gt;3005.06),IF(COUNTIF($D$3:D439,D439)&gt;1,INDEX([1]INGRESOS!$A$1:$O$523,MATCH(D439,$D$2:D438,0),COLUMN($O$2)),MAX($O$2:O438)+1),0)</f>
        <v>0</v>
      </c>
      <c r="P439" s="111" t="str">
        <f t="shared" si="44"/>
        <v/>
      </c>
      <c r="Q439" s="97"/>
      <c r="R439" s="28"/>
    </row>
    <row r="440" spans="1:18" x14ac:dyDescent="0.25">
      <c r="A440" s="30"/>
      <c r="B440" s="30" t="str">
        <f t="shared" si="45"/>
        <v/>
      </c>
      <c r="C440" s="31"/>
      <c r="D440" s="102" t="str">
        <f>IF(E440&lt;&gt;"",VLOOKUP(E440,[1]CLIENTES!$A$2:$B$1001,2,FALSE),"")</f>
        <v/>
      </c>
      <c r="E440" s="33"/>
      <c r="F440" s="34"/>
      <c r="G440" s="35">
        <v>21</v>
      </c>
      <c r="H440" s="36"/>
      <c r="I440" s="37">
        <f t="shared" si="40"/>
        <v>0</v>
      </c>
      <c r="J440" s="37">
        <f t="shared" si="41"/>
        <v>0</v>
      </c>
      <c r="K440" s="37"/>
      <c r="L440" s="37">
        <f t="shared" si="42"/>
        <v>0</v>
      </c>
      <c r="N440" s="109" t="str">
        <f t="shared" si="43"/>
        <v/>
      </c>
      <c r="O440" s="110">
        <f>IF(AND(D440&lt;&gt;"",SUMIF($D$3:$D$517,D440,$F$3:$F$517)+SUMIF($D$3:$D$517,D440,$I$3:$I$517)+SUMIF($D$3:$D$517,D440,$J$3:$J$517)&gt;3005.06),IF(COUNTIF($D$3:D440,D440)&gt;1,INDEX([1]INGRESOS!$A$1:$O$523,MATCH(D440,$D$2:D439,0),COLUMN($O$2)),MAX($O$2:O439)+1),0)</f>
        <v>0</v>
      </c>
      <c r="P440" s="111" t="str">
        <f t="shared" si="44"/>
        <v/>
      </c>
      <c r="Q440" s="97"/>
      <c r="R440" s="28"/>
    </row>
    <row r="441" spans="1:18" x14ac:dyDescent="0.25">
      <c r="A441" s="30"/>
      <c r="B441" s="30" t="str">
        <f t="shared" si="45"/>
        <v/>
      </c>
      <c r="C441" s="31"/>
      <c r="D441" s="102" t="str">
        <f>IF(E441&lt;&gt;"",VLOOKUP(E441,[1]CLIENTES!$A$2:$B$1001,2,FALSE),"")</f>
        <v/>
      </c>
      <c r="E441" s="33"/>
      <c r="F441" s="34"/>
      <c r="G441" s="35">
        <v>21</v>
      </c>
      <c r="H441" s="36"/>
      <c r="I441" s="37">
        <f t="shared" si="40"/>
        <v>0</v>
      </c>
      <c r="J441" s="37">
        <f t="shared" si="41"/>
        <v>0</v>
      </c>
      <c r="K441" s="37"/>
      <c r="L441" s="37">
        <f t="shared" si="42"/>
        <v>0</v>
      </c>
      <c r="N441" s="109" t="str">
        <f t="shared" si="43"/>
        <v/>
      </c>
      <c r="O441" s="110">
        <f>IF(AND(D441&lt;&gt;"",SUMIF($D$3:$D$517,D441,$F$3:$F$517)+SUMIF($D$3:$D$517,D441,$I$3:$I$517)+SUMIF($D$3:$D$517,D441,$J$3:$J$517)&gt;3005.06),IF(COUNTIF($D$3:D441,D441)&gt;1,INDEX([1]INGRESOS!$A$1:$O$523,MATCH(D441,$D$2:D440,0),COLUMN($O$2)),MAX($O$2:O440)+1),0)</f>
        <v>0</v>
      </c>
      <c r="P441" s="111" t="str">
        <f t="shared" si="44"/>
        <v/>
      </c>
      <c r="Q441" s="97"/>
      <c r="R441" s="28"/>
    </row>
    <row r="442" spans="1:18" x14ac:dyDescent="0.25">
      <c r="A442" s="30"/>
      <c r="B442" s="30" t="str">
        <f t="shared" si="45"/>
        <v/>
      </c>
      <c r="C442" s="31"/>
      <c r="D442" s="102" t="str">
        <f>IF(E442&lt;&gt;"",VLOOKUP(E442,[1]CLIENTES!$A$2:$B$1001,2,FALSE),"")</f>
        <v/>
      </c>
      <c r="E442" s="33"/>
      <c r="F442" s="34"/>
      <c r="G442" s="35">
        <v>21</v>
      </c>
      <c r="H442" s="36"/>
      <c r="I442" s="37">
        <f t="shared" si="40"/>
        <v>0</v>
      </c>
      <c r="J442" s="37">
        <f t="shared" si="41"/>
        <v>0</v>
      </c>
      <c r="K442" s="37"/>
      <c r="L442" s="37">
        <f t="shared" si="42"/>
        <v>0</v>
      </c>
      <c r="N442" s="109" t="str">
        <f t="shared" si="43"/>
        <v/>
      </c>
      <c r="O442" s="110">
        <f>IF(AND(D442&lt;&gt;"",SUMIF($D$3:$D$517,D442,$F$3:$F$517)+SUMIF($D$3:$D$517,D442,$I$3:$I$517)+SUMIF($D$3:$D$517,D442,$J$3:$J$517)&gt;3005.06),IF(COUNTIF($D$3:D442,D442)&gt;1,INDEX([1]INGRESOS!$A$1:$O$523,MATCH(D442,$D$2:D441,0),COLUMN($O$2)),MAX($O$2:O441)+1),0)</f>
        <v>0</v>
      </c>
      <c r="P442" s="111" t="str">
        <f t="shared" si="44"/>
        <v/>
      </c>
      <c r="Q442" s="97"/>
      <c r="R442" s="28"/>
    </row>
    <row r="443" spans="1:18" x14ac:dyDescent="0.25">
      <c r="A443" s="30"/>
      <c r="B443" s="30" t="str">
        <f t="shared" si="45"/>
        <v/>
      </c>
      <c r="C443" s="31"/>
      <c r="D443" s="102" t="str">
        <f>IF(E443&lt;&gt;"",VLOOKUP(E443,[1]CLIENTES!$A$2:$B$1001,2,FALSE),"")</f>
        <v/>
      </c>
      <c r="E443" s="33"/>
      <c r="F443" s="34"/>
      <c r="G443" s="35">
        <v>21</v>
      </c>
      <c r="H443" s="36"/>
      <c r="I443" s="37">
        <f t="shared" si="40"/>
        <v>0</v>
      </c>
      <c r="J443" s="37">
        <f t="shared" si="41"/>
        <v>0</v>
      </c>
      <c r="K443" s="37"/>
      <c r="L443" s="37">
        <f t="shared" si="42"/>
        <v>0</v>
      </c>
      <c r="N443" s="109" t="str">
        <f t="shared" si="43"/>
        <v/>
      </c>
      <c r="O443" s="110">
        <f>IF(AND(D443&lt;&gt;"",SUMIF($D$3:$D$517,D443,$F$3:$F$517)+SUMIF($D$3:$D$517,D443,$I$3:$I$517)+SUMIF($D$3:$D$517,D443,$J$3:$J$517)&gt;3005.06),IF(COUNTIF($D$3:D443,D443)&gt;1,INDEX([1]INGRESOS!$A$1:$O$523,MATCH(D443,$D$2:D442,0),COLUMN($O$2)),MAX($O$2:O442)+1),0)</f>
        <v>0</v>
      </c>
      <c r="P443" s="111" t="str">
        <f t="shared" si="44"/>
        <v/>
      </c>
      <c r="Q443" s="97"/>
      <c r="R443" s="28"/>
    </row>
    <row r="444" spans="1:18" x14ac:dyDescent="0.25">
      <c r="A444" s="30"/>
      <c r="B444" s="30" t="str">
        <f t="shared" si="45"/>
        <v/>
      </c>
      <c r="C444" s="31"/>
      <c r="D444" s="102" t="str">
        <f>IF(E444&lt;&gt;"",VLOOKUP(E444,[1]CLIENTES!$A$2:$B$1001,2,FALSE),"")</f>
        <v/>
      </c>
      <c r="E444" s="33"/>
      <c r="F444" s="34"/>
      <c r="G444" s="35">
        <v>21</v>
      </c>
      <c r="H444" s="36"/>
      <c r="I444" s="37">
        <f t="shared" ref="I444:I507" si="46">ROUND((F444*(G444/100)),2)</f>
        <v>0</v>
      </c>
      <c r="J444" s="37">
        <f t="shared" ref="J444:J507" si="47">ROUND((F444*(H444/100)),2)</f>
        <v>0</v>
      </c>
      <c r="K444" s="37"/>
      <c r="L444" s="37">
        <f t="shared" ref="L444:L507" si="48">+F444+I444+J444-K444</f>
        <v>0</v>
      </c>
      <c r="N444" s="109" t="str">
        <f t="shared" ref="N444:N507" si="49">IF(F444&lt;&gt;"",IF(MONTH(A444)&lt;=3,1,IF(AND(MONTH(A444)&gt;3,MONTH(A444)&lt;=6),2,IF(AND(MONTH(A444)&gt;6,MONTH(A444)&lt;=9),3,4))),"")</f>
        <v/>
      </c>
      <c r="O444" s="110">
        <f>IF(AND(D444&lt;&gt;"",SUMIF($D$3:$D$517,D444,$F$3:$F$517)+SUMIF($D$3:$D$517,D444,$I$3:$I$517)+SUMIF($D$3:$D$517,D444,$J$3:$J$517)&gt;3005.06),IF(COUNTIF($D$3:D444,D444)&gt;1,INDEX([1]INGRESOS!$A$1:$O$523,MATCH(D444,$D$2:D443,0),COLUMN($O$2)),MAX($O$2:O443)+1),0)</f>
        <v>0</v>
      </c>
      <c r="P444" s="111" t="str">
        <f t="shared" ref="P444:P507" si="50">IF(A444&lt;&gt;"",MONTH(A444),"")</f>
        <v/>
      </c>
      <c r="Q444" s="97"/>
      <c r="R444" s="28"/>
    </row>
    <row r="445" spans="1:18" x14ac:dyDescent="0.25">
      <c r="A445" s="30"/>
      <c r="B445" s="30" t="str">
        <f t="shared" si="45"/>
        <v/>
      </c>
      <c r="C445" s="31"/>
      <c r="D445" s="102" t="str">
        <f>IF(E445&lt;&gt;"",VLOOKUP(E445,[1]CLIENTES!$A$2:$B$1001,2,FALSE),"")</f>
        <v/>
      </c>
      <c r="E445" s="33"/>
      <c r="F445" s="34"/>
      <c r="G445" s="35">
        <v>21</v>
      </c>
      <c r="H445" s="36"/>
      <c r="I445" s="37">
        <f t="shared" si="46"/>
        <v>0</v>
      </c>
      <c r="J445" s="37">
        <f t="shared" si="47"/>
        <v>0</v>
      </c>
      <c r="K445" s="37"/>
      <c r="L445" s="37">
        <f t="shared" si="48"/>
        <v>0</v>
      </c>
      <c r="N445" s="109" t="str">
        <f t="shared" si="49"/>
        <v/>
      </c>
      <c r="O445" s="110">
        <f>IF(AND(D445&lt;&gt;"",SUMIF($D$3:$D$517,D445,$F$3:$F$517)+SUMIF($D$3:$D$517,D445,$I$3:$I$517)+SUMIF($D$3:$D$517,D445,$J$3:$J$517)&gt;3005.06),IF(COUNTIF($D$3:D445,D445)&gt;1,INDEX([1]INGRESOS!$A$1:$O$523,MATCH(D445,$D$2:D444,0),COLUMN($O$2)),MAX($O$2:O444)+1),0)</f>
        <v>0</v>
      </c>
      <c r="P445" s="111" t="str">
        <f t="shared" si="50"/>
        <v/>
      </c>
      <c r="Q445" s="97"/>
      <c r="R445" s="28"/>
    </row>
    <row r="446" spans="1:18" x14ac:dyDescent="0.25">
      <c r="A446" s="30"/>
      <c r="B446" s="30" t="str">
        <f t="shared" si="45"/>
        <v/>
      </c>
      <c r="C446" s="31"/>
      <c r="D446" s="102" t="str">
        <f>IF(E446&lt;&gt;"",VLOOKUP(E446,[1]CLIENTES!$A$2:$B$1001,2,FALSE),"")</f>
        <v/>
      </c>
      <c r="E446" s="33"/>
      <c r="F446" s="34"/>
      <c r="G446" s="35">
        <v>21</v>
      </c>
      <c r="H446" s="36"/>
      <c r="I446" s="37">
        <f t="shared" si="46"/>
        <v>0</v>
      </c>
      <c r="J446" s="37">
        <f t="shared" si="47"/>
        <v>0</v>
      </c>
      <c r="K446" s="37"/>
      <c r="L446" s="37">
        <f t="shared" si="48"/>
        <v>0</v>
      </c>
      <c r="N446" s="109" t="str">
        <f t="shared" si="49"/>
        <v/>
      </c>
      <c r="O446" s="110">
        <f>IF(AND(D446&lt;&gt;"",SUMIF($D$3:$D$517,D446,$F$3:$F$517)+SUMIF($D$3:$D$517,D446,$I$3:$I$517)+SUMIF($D$3:$D$517,D446,$J$3:$J$517)&gt;3005.06),IF(COUNTIF($D$3:D446,D446)&gt;1,INDEX([1]INGRESOS!$A$1:$O$523,MATCH(D446,$D$2:D445,0),COLUMN($O$2)),MAX($O$2:O445)+1),0)</f>
        <v>0</v>
      </c>
      <c r="P446" s="111" t="str">
        <f t="shared" si="50"/>
        <v/>
      </c>
      <c r="Q446" s="97"/>
      <c r="R446" s="28"/>
    </row>
    <row r="447" spans="1:18" x14ac:dyDescent="0.25">
      <c r="A447" s="30"/>
      <c r="B447" s="30" t="str">
        <f t="shared" si="45"/>
        <v/>
      </c>
      <c r="C447" s="31"/>
      <c r="D447" s="102" t="str">
        <f>IF(E447&lt;&gt;"",VLOOKUP(E447,[1]CLIENTES!$A$2:$B$1001,2,FALSE),"")</f>
        <v/>
      </c>
      <c r="E447" s="33"/>
      <c r="F447" s="34"/>
      <c r="G447" s="35">
        <v>21</v>
      </c>
      <c r="H447" s="36"/>
      <c r="I447" s="37">
        <f t="shared" si="46"/>
        <v>0</v>
      </c>
      <c r="J447" s="37">
        <f t="shared" si="47"/>
        <v>0</v>
      </c>
      <c r="K447" s="37"/>
      <c r="L447" s="37">
        <f t="shared" si="48"/>
        <v>0</v>
      </c>
      <c r="N447" s="109" t="str">
        <f t="shared" si="49"/>
        <v/>
      </c>
      <c r="O447" s="110">
        <f>IF(AND(D447&lt;&gt;"",SUMIF($D$3:$D$517,D447,$F$3:$F$517)+SUMIF($D$3:$D$517,D447,$I$3:$I$517)+SUMIF($D$3:$D$517,D447,$J$3:$J$517)&gt;3005.06),IF(COUNTIF($D$3:D447,D447)&gt;1,INDEX([1]INGRESOS!$A$1:$O$523,MATCH(D447,$D$2:D446,0),COLUMN($O$2)),MAX($O$2:O446)+1),0)</f>
        <v>0</v>
      </c>
      <c r="P447" s="111" t="str">
        <f t="shared" si="50"/>
        <v/>
      </c>
      <c r="Q447" s="97"/>
      <c r="R447" s="28"/>
    </row>
    <row r="448" spans="1:18" x14ac:dyDescent="0.25">
      <c r="A448" s="30"/>
      <c r="B448" s="30" t="str">
        <f t="shared" si="45"/>
        <v/>
      </c>
      <c r="C448" s="31"/>
      <c r="D448" s="102" t="str">
        <f>IF(E448&lt;&gt;"",VLOOKUP(E448,[1]CLIENTES!$A$2:$B$1001,2,FALSE),"")</f>
        <v/>
      </c>
      <c r="E448" s="33"/>
      <c r="F448" s="34"/>
      <c r="G448" s="35">
        <v>21</v>
      </c>
      <c r="H448" s="36"/>
      <c r="I448" s="37">
        <f t="shared" si="46"/>
        <v>0</v>
      </c>
      <c r="J448" s="37">
        <f t="shared" si="47"/>
        <v>0</v>
      </c>
      <c r="K448" s="37"/>
      <c r="L448" s="37">
        <f t="shared" si="48"/>
        <v>0</v>
      </c>
      <c r="N448" s="109" t="str">
        <f t="shared" si="49"/>
        <v/>
      </c>
      <c r="O448" s="110">
        <f>IF(AND(D448&lt;&gt;"",SUMIF($D$3:$D$517,D448,$F$3:$F$517)+SUMIF($D$3:$D$517,D448,$I$3:$I$517)+SUMIF($D$3:$D$517,D448,$J$3:$J$517)&gt;3005.06),IF(COUNTIF($D$3:D448,D448)&gt;1,INDEX([1]INGRESOS!$A$1:$O$523,MATCH(D448,$D$2:D447,0),COLUMN($O$2)),MAX($O$2:O447)+1),0)</f>
        <v>0</v>
      </c>
      <c r="P448" s="111" t="str">
        <f t="shared" si="50"/>
        <v/>
      </c>
      <c r="Q448" s="97"/>
      <c r="R448" s="28"/>
    </row>
    <row r="449" spans="1:18" x14ac:dyDescent="0.25">
      <c r="A449" s="30"/>
      <c r="B449" s="30" t="str">
        <f t="shared" si="45"/>
        <v/>
      </c>
      <c r="C449" s="31"/>
      <c r="D449" s="102" t="str">
        <f>IF(E449&lt;&gt;"",VLOOKUP(E449,[1]CLIENTES!$A$2:$B$1001,2,FALSE),"")</f>
        <v/>
      </c>
      <c r="E449" s="33"/>
      <c r="F449" s="34"/>
      <c r="G449" s="35">
        <v>21</v>
      </c>
      <c r="H449" s="36"/>
      <c r="I449" s="37">
        <f t="shared" si="46"/>
        <v>0</v>
      </c>
      <c r="J449" s="37">
        <f t="shared" si="47"/>
        <v>0</v>
      </c>
      <c r="K449" s="37"/>
      <c r="L449" s="37">
        <f t="shared" si="48"/>
        <v>0</v>
      </c>
      <c r="N449" s="109" t="str">
        <f t="shared" si="49"/>
        <v/>
      </c>
      <c r="O449" s="110">
        <f>IF(AND(D449&lt;&gt;"",SUMIF($D$3:$D$517,D449,$F$3:$F$517)+SUMIF($D$3:$D$517,D449,$I$3:$I$517)+SUMIF($D$3:$D$517,D449,$J$3:$J$517)&gt;3005.06),IF(COUNTIF($D$3:D449,D449)&gt;1,INDEX([1]INGRESOS!$A$1:$O$523,MATCH(D449,$D$2:D448,0),COLUMN($O$2)),MAX($O$2:O448)+1),0)</f>
        <v>0</v>
      </c>
      <c r="P449" s="111" t="str">
        <f t="shared" si="50"/>
        <v/>
      </c>
      <c r="Q449" s="97"/>
      <c r="R449" s="28"/>
    </row>
    <row r="450" spans="1:18" x14ac:dyDescent="0.25">
      <c r="A450" s="30"/>
      <c r="B450" s="30" t="str">
        <f t="shared" si="45"/>
        <v/>
      </c>
      <c r="C450" s="31"/>
      <c r="D450" s="102" t="str">
        <f>IF(E450&lt;&gt;"",VLOOKUP(E450,[1]CLIENTES!$A$2:$B$1001,2,FALSE),"")</f>
        <v/>
      </c>
      <c r="E450" s="33"/>
      <c r="F450" s="34"/>
      <c r="G450" s="35">
        <v>21</v>
      </c>
      <c r="H450" s="36"/>
      <c r="I450" s="37">
        <f t="shared" si="46"/>
        <v>0</v>
      </c>
      <c r="J450" s="37">
        <f t="shared" si="47"/>
        <v>0</v>
      </c>
      <c r="K450" s="37"/>
      <c r="L450" s="37">
        <f t="shared" si="48"/>
        <v>0</v>
      </c>
      <c r="N450" s="109" t="str">
        <f t="shared" si="49"/>
        <v/>
      </c>
      <c r="O450" s="110">
        <f>IF(AND(D450&lt;&gt;"",SUMIF($D$3:$D$517,D450,$F$3:$F$517)+SUMIF($D$3:$D$517,D450,$I$3:$I$517)+SUMIF($D$3:$D$517,D450,$J$3:$J$517)&gt;3005.06),IF(COUNTIF($D$3:D450,D450)&gt;1,INDEX([1]INGRESOS!$A$1:$O$523,MATCH(D450,$D$2:D449,0),COLUMN($O$2)),MAX($O$2:O449)+1),0)</f>
        <v>0</v>
      </c>
      <c r="P450" s="111" t="str">
        <f t="shared" si="50"/>
        <v/>
      </c>
      <c r="Q450" s="97"/>
      <c r="R450" s="28"/>
    </row>
    <row r="451" spans="1:18" x14ac:dyDescent="0.25">
      <c r="A451" s="30"/>
      <c r="B451" s="30" t="str">
        <f t="shared" si="45"/>
        <v/>
      </c>
      <c r="C451" s="31"/>
      <c r="D451" s="102" t="str">
        <f>IF(E451&lt;&gt;"",VLOOKUP(E451,[1]CLIENTES!$A$2:$B$1001,2,FALSE),"")</f>
        <v/>
      </c>
      <c r="E451" s="33"/>
      <c r="F451" s="34"/>
      <c r="G451" s="35">
        <v>21</v>
      </c>
      <c r="H451" s="36"/>
      <c r="I451" s="37">
        <f t="shared" si="46"/>
        <v>0</v>
      </c>
      <c r="J451" s="37">
        <f t="shared" si="47"/>
        <v>0</v>
      </c>
      <c r="K451" s="37"/>
      <c r="L451" s="37">
        <f t="shared" si="48"/>
        <v>0</v>
      </c>
      <c r="N451" s="109" t="str">
        <f t="shared" si="49"/>
        <v/>
      </c>
      <c r="O451" s="110">
        <f>IF(AND(D451&lt;&gt;"",SUMIF($D$3:$D$517,D451,$F$3:$F$517)+SUMIF($D$3:$D$517,D451,$I$3:$I$517)+SUMIF($D$3:$D$517,D451,$J$3:$J$517)&gt;3005.06),IF(COUNTIF($D$3:D451,D451)&gt;1,INDEX([1]INGRESOS!$A$1:$O$523,MATCH(D451,$D$2:D450,0),COLUMN($O$2)),MAX($O$2:O450)+1),0)</f>
        <v>0</v>
      </c>
      <c r="P451" s="111" t="str">
        <f t="shared" si="50"/>
        <v/>
      </c>
      <c r="Q451" s="97"/>
      <c r="R451" s="28"/>
    </row>
    <row r="452" spans="1:18" x14ac:dyDescent="0.25">
      <c r="A452" s="30"/>
      <c r="B452" s="30" t="str">
        <f t="shared" si="45"/>
        <v/>
      </c>
      <c r="C452" s="31"/>
      <c r="D452" s="102" t="str">
        <f>IF(E452&lt;&gt;"",VLOOKUP(E452,[1]CLIENTES!$A$2:$B$1001,2,FALSE),"")</f>
        <v/>
      </c>
      <c r="E452" s="33"/>
      <c r="F452" s="34"/>
      <c r="G452" s="35">
        <v>21</v>
      </c>
      <c r="H452" s="36"/>
      <c r="I452" s="37">
        <f t="shared" si="46"/>
        <v>0</v>
      </c>
      <c r="J452" s="37">
        <f t="shared" si="47"/>
        <v>0</v>
      </c>
      <c r="K452" s="37"/>
      <c r="L452" s="37">
        <f t="shared" si="48"/>
        <v>0</v>
      </c>
      <c r="N452" s="109" t="str">
        <f t="shared" si="49"/>
        <v/>
      </c>
      <c r="O452" s="110">
        <f>IF(AND(D452&lt;&gt;"",SUMIF($D$3:$D$517,D452,$F$3:$F$517)+SUMIF($D$3:$D$517,D452,$I$3:$I$517)+SUMIF($D$3:$D$517,D452,$J$3:$J$517)&gt;3005.06),IF(COUNTIF($D$3:D452,D452)&gt;1,INDEX([1]INGRESOS!$A$1:$O$523,MATCH(D452,$D$2:D451,0),COLUMN($O$2)),MAX($O$2:O451)+1),0)</f>
        <v>0</v>
      </c>
      <c r="P452" s="111" t="str">
        <f t="shared" si="50"/>
        <v/>
      </c>
      <c r="Q452" s="97"/>
      <c r="R452" s="28"/>
    </row>
    <row r="453" spans="1:18" x14ac:dyDescent="0.25">
      <c r="A453" s="30"/>
      <c r="B453" s="30" t="str">
        <f t="shared" si="45"/>
        <v/>
      </c>
      <c r="C453" s="31"/>
      <c r="D453" s="102" t="str">
        <f>IF(E453&lt;&gt;"",VLOOKUP(E453,[1]CLIENTES!$A$2:$B$1001,2,FALSE),"")</f>
        <v/>
      </c>
      <c r="E453" s="33"/>
      <c r="F453" s="34"/>
      <c r="G453" s="35">
        <v>21</v>
      </c>
      <c r="H453" s="36"/>
      <c r="I453" s="37">
        <f t="shared" si="46"/>
        <v>0</v>
      </c>
      <c r="J453" s="37">
        <f t="shared" si="47"/>
        <v>0</v>
      </c>
      <c r="K453" s="37"/>
      <c r="L453" s="37">
        <f t="shared" si="48"/>
        <v>0</v>
      </c>
      <c r="N453" s="109" t="str">
        <f t="shared" si="49"/>
        <v/>
      </c>
      <c r="O453" s="110">
        <f>IF(AND(D453&lt;&gt;"",SUMIF($D$3:$D$517,D453,$F$3:$F$517)+SUMIF($D$3:$D$517,D453,$I$3:$I$517)+SUMIF($D$3:$D$517,D453,$J$3:$J$517)&gt;3005.06),IF(COUNTIF($D$3:D453,D453)&gt;1,INDEX([1]INGRESOS!$A$1:$O$523,MATCH(D453,$D$2:D452,0),COLUMN($O$2)),MAX($O$2:O452)+1),0)</f>
        <v>0</v>
      </c>
      <c r="P453" s="111" t="str">
        <f t="shared" si="50"/>
        <v/>
      </c>
      <c r="Q453" s="97"/>
      <c r="R453" s="28"/>
    </row>
    <row r="454" spans="1:18" x14ac:dyDescent="0.25">
      <c r="A454" s="30"/>
      <c r="B454" s="30" t="str">
        <f t="shared" si="45"/>
        <v/>
      </c>
      <c r="C454" s="31"/>
      <c r="D454" s="102" t="str">
        <f>IF(E454&lt;&gt;"",VLOOKUP(E454,[1]CLIENTES!$A$2:$B$1001,2,FALSE),"")</f>
        <v/>
      </c>
      <c r="E454" s="33"/>
      <c r="F454" s="34"/>
      <c r="G454" s="35">
        <v>21</v>
      </c>
      <c r="H454" s="36"/>
      <c r="I454" s="37">
        <f t="shared" si="46"/>
        <v>0</v>
      </c>
      <c r="J454" s="37">
        <f t="shared" si="47"/>
        <v>0</v>
      </c>
      <c r="K454" s="37"/>
      <c r="L454" s="37">
        <f t="shared" si="48"/>
        <v>0</v>
      </c>
      <c r="N454" s="109" t="str">
        <f t="shared" si="49"/>
        <v/>
      </c>
      <c r="O454" s="110">
        <f>IF(AND(D454&lt;&gt;"",SUMIF($D$3:$D$517,D454,$F$3:$F$517)+SUMIF($D$3:$D$517,D454,$I$3:$I$517)+SUMIF($D$3:$D$517,D454,$J$3:$J$517)&gt;3005.06),IF(COUNTIF($D$3:D454,D454)&gt;1,INDEX([1]INGRESOS!$A$1:$O$523,MATCH(D454,$D$2:D453,0),COLUMN($O$2)),MAX($O$2:O453)+1),0)</f>
        <v>0</v>
      </c>
      <c r="P454" s="111" t="str">
        <f t="shared" si="50"/>
        <v/>
      </c>
      <c r="Q454" s="97"/>
      <c r="R454" s="28"/>
    </row>
    <row r="455" spans="1:18" x14ac:dyDescent="0.25">
      <c r="A455" s="30"/>
      <c r="B455" s="30" t="str">
        <f t="shared" ref="B455:B517" si="51">IF(A455&lt;&gt;"",A455,"")</f>
        <v/>
      </c>
      <c r="C455" s="31"/>
      <c r="D455" s="102" t="str">
        <f>IF(E455&lt;&gt;"",VLOOKUP(E455,[1]CLIENTES!$A$2:$B$1001,2,FALSE),"")</f>
        <v/>
      </c>
      <c r="E455" s="33"/>
      <c r="F455" s="34"/>
      <c r="G455" s="35">
        <v>21</v>
      </c>
      <c r="H455" s="36"/>
      <c r="I455" s="37">
        <f t="shared" si="46"/>
        <v>0</v>
      </c>
      <c r="J455" s="37">
        <f t="shared" si="47"/>
        <v>0</v>
      </c>
      <c r="K455" s="37"/>
      <c r="L455" s="37">
        <f t="shared" si="48"/>
        <v>0</v>
      </c>
      <c r="N455" s="109" t="str">
        <f t="shared" si="49"/>
        <v/>
      </c>
      <c r="O455" s="110">
        <f>IF(AND(D455&lt;&gt;"",SUMIF($D$3:$D$517,D455,$F$3:$F$517)+SUMIF($D$3:$D$517,D455,$I$3:$I$517)+SUMIF($D$3:$D$517,D455,$J$3:$J$517)&gt;3005.06),IF(COUNTIF($D$3:D455,D455)&gt;1,INDEX([1]INGRESOS!$A$1:$O$523,MATCH(D455,$D$2:D454,0),COLUMN($O$2)),MAX($O$2:O454)+1),0)</f>
        <v>0</v>
      </c>
      <c r="P455" s="111" t="str">
        <f t="shared" si="50"/>
        <v/>
      </c>
      <c r="Q455" s="97"/>
      <c r="R455" s="28"/>
    </row>
    <row r="456" spans="1:18" x14ac:dyDescent="0.25">
      <c r="A456" s="30"/>
      <c r="B456" s="30" t="str">
        <f t="shared" si="51"/>
        <v/>
      </c>
      <c r="C456" s="31"/>
      <c r="D456" s="102" t="str">
        <f>IF(E456&lt;&gt;"",VLOOKUP(E456,[1]CLIENTES!$A$2:$B$1001,2,FALSE),"")</f>
        <v/>
      </c>
      <c r="E456" s="33"/>
      <c r="F456" s="34"/>
      <c r="G456" s="35">
        <v>21</v>
      </c>
      <c r="H456" s="36"/>
      <c r="I456" s="37">
        <f t="shared" si="46"/>
        <v>0</v>
      </c>
      <c r="J456" s="37">
        <f t="shared" si="47"/>
        <v>0</v>
      </c>
      <c r="K456" s="37"/>
      <c r="L456" s="37">
        <f t="shared" si="48"/>
        <v>0</v>
      </c>
      <c r="N456" s="109" t="str">
        <f t="shared" si="49"/>
        <v/>
      </c>
      <c r="O456" s="110">
        <f>IF(AND(D456&lt;&gt;"",SUMIF($D$3:$D$517,D456,$F$3:$F$517)+SUMIF($D$3:$D$517,D456,$I$3:$I$517)+SUMIF($D$3:$D$517,D456,$J$3:$J$517)&gt;3005.06),IF(COUNTIF($D$3:D456,D456)&gt;1,INDEX([1]INGRESOS!$A$1:$O$523,MATCH(D456,$D$2:D455,0),COLUMN($O$2)),MAX($O$2:O455)+1),0)</f>
        <v>0</v>
      </c>
      <c r="P456" s="111" t="str">
        <f t="shared" si="50"/>
        <v/>
      </c>
      <c r="Q456" s="97"/>
      <c r="R456" s="28"/>
    </row>
    <row r="457" spans="1:18" x14ac:dyDescent="0.25">
      <c r="A457" s="30"/>
      <c r="B457" s="30" t="str">
        <f t="shared" si="51"/>
        <v/>
      </c>
      <c r="C457" s="31"/>
      <c r="D457" s="102" t="str">
        <f>IF(E457&lt;&gt;"",VLOOKUP(E457,[1]CLIENTES!$A$2:$B$1001,2,FALSE),"")</f>
        <v/>
      </c>
      <c r="E457" s="33"/>
      <c r="F457" s="34"/>
      <c r="G457" s="35">
        <v>21</v>
      </c>
      <c r="H457" s="36"/>
      <c r="I457" s="37">
        <f t="shared" si="46"/>
        <v>0</v>
      </c>
      <c r="J457" s="37">
        <f t="shared" si="47"/>
        <v>0</v>
      </c>
      <c r="K457" s="37"/>
      <c r="L457" s="37">
        <f t="shared" si="48"/>
        <v>0</v>
      </c>
      <c r="N457" s="109" t="str">
        <f t="shared" si="49"/>
        <v/>
      </c>
      <c r="O457" s="110">
        <f>IF(AND(D457&lt;&gt;"",SUMIF($D$3:$D$517,D457,$F$3:$F$517)+SUMIF($D$3:$D$517,D457,$I$3:$I$517)+SUMIF($D$3:$D$517,D457,$J$3:$J$517)&gt;3005.06),IF(COUNTIF($D$3:D457,D457)&gt;1,INDEX([1]INGRESOS!$A$1:$O$523,MATCH(D457,$D$2:D456,0),COLUMN($O$2)),MAX($O$2:O456)+1),0)</f>
        <v>0</v>
      </c>
      <c r="P457" s="111" t="str">
        <f t="shared" si="50"/>
        <v/>
      </c>
      <c r="Q457" s="97"/>
      <c r="R457" s="28"/>
    </row>
    <row r="458" spans="1:18" x14ac:dyDescent="0.25">
      <c r="A458" s="30"/>
      <c r="B458" s="30" t="str">
        <f t="shared" si="51"/>
        <v/>
      </c>
      <c r="C458" s="31"/>
      <c r="D458" s="102" t="str">
        <f>IF(E458&lt;&gt;"",VLOOKUP(E458,[1]CLIENTES!$A$2:$B$1001,2,FALSE),"")</f>
        <v/>
      </c>
      <c r="E458" s="33"/>
      <c r="F458" s="34"/>
      <c r="G458" s="35">
        <v>21</v>
      </c>
      <c r="H458" s="36"/>
      <c r="I458" s="37">
        <f t="shared" si="46"/>
        <v>0</v>
      </c>
      <c r="J458" s="37">
        <f t="shared" si="47"/>
        <v>0</v>
      </c>
      <c r="K458" s="37"/>
      <c r="L458" s="37">
        <f t="shared" si="48"/>
        <v>0</v>
      </c>
      <c r="N458" s="109" t="str">
        <f t="shared" si="49"/>
        <v/>
      </c>
      <c r="O458" s="110">
        <f>IF(AND(D458&lt;&gt;"",SUMIF($D$3:$D$517,D458,$F$3:$F$517)+SUMIF($D$3:$D$517,D458,$I$3:$I$517)+SUMIF($D$3:$D$517,D458,$J$3:$J$517)&gt;3005.06),IF(COUNTIF($D$3:D458,D458)&gt;1,INDEX([1]INGRESOS!$A$1:$O$523,MATCH(D458,$D$2:D457,0),COLUMN($O$2)),MAX($O$2:O457)+1),0)</f>
        <v>0</v>
      </c>
      <c r="P458" s="111" t="str">
        <f t="shared" si="50"/>
        <v/>
      </c>
      <c r="Q458" s="97"/>
      <c r="R458" s="28"/>
    </row>
    <row r="459" spans="1:18" x14ac:dyDescent="0.25">
      <c r="A459" s="30"/>
      <c r="B459" s="30" t="str">
        <f t="shared" si="51"/>
        <v/>
      </c>
      <c r="C459" s="31"/>
      <c r="D459" s="102" t="str">
        <f>IF(E459&lt;&gt;"",VLOOKUP(E459,[1]CLIENTES!$A$2:$B$1001,2,FALSE),"")</f>
        <v/>
      </c>
      <c r="E459" s="33"/>
      <c r="F459" s="34"/>
      <c r="G459" s="35">
        <v>21</v>
      </c>
      <c r="H459" s="36"/>
      <c r="I459" s="37">
        <f t="shared" si="46"/>
        <v>0</v>
      </c>
      <c r="J459" s="37">
        <f t="shared" si="47"/>
        <v>0</v>
      </c>
      <c r="K459" s="37"/>
      <c r="L459" s="37">
        <f t="shared" si="48"/>
        <v>0</v>
      </c>
      <c r="N459" s="109" t="str">
        <f t="shared" si="49"/>
        <v/>
      </c>
      <c r="O459" s="110">
        <f>IF(AND(D459&lt;&gt;"",SUMIF($D$3:$D$517,D459,$F$3:$F$517)+SUMIF($D$3:$D$517,D459,$I$3:$I$517)+SUMIF($D$3:$D$517,D459,$J$3:$J$517)&gt;3005.06),IF(COUNTIF($D$3:D459,D459)&gt;1,INDEX([1]INGRESOS!$A$1:$O$523,MATCH(D459,$D$2:D458,0),COLUMN($O$2)),MAX($O$2:O458)+1),0)</f>
        <v>0</v>
      </c>
      <c r="P459" s="111" t="str">
        <f t="shared" si="50"/>
        <v/>
      </c>
      <c r="Q459" s="97"/>
      <c r="R459" s="28"/>
    </row>
    <row r="460" spans="1:18" x14ac:dyDescent="0.25">
      <c r="A460" s="30"/>
      <c r="B460" s="30" t="str">
        <f t="shared" si="51"/>
        <v/>
      </c>
      <c r="C460" s="31"/>
      <c r="D460" s="102" t="str">
        <f>IF(E460&lt;&gt;"",VLOOKUP(E460,[1]CLIENTES!$A$2:$B$1001,2,FALSE),"")</f>
        <v/>
      </c>
      <c r="E460" s="33"/>
      <c r="F460" s="34"/>
      <c r="G460" s="35">
        <v>21</v>
      </c>
      <c r="H460" s="36"/>
      <c r="I460" s="37">
        <f t="shared" si="46"/>
        <v>0</v>
      </c>
      <c r="J460" s="37">
        <f t="shared" si="47"/>
        <v>0</v>
      </c>
      <c r="K460" s="37"/>
      <c r="L460" s="37">
        <f t="shared" si="48"/>
        <v>0</v>
      </c>
      <c r="N460" s="109" t="str">
        <f t="shared" si="49"/>
        <v/>
      </c>
      <c r="O460" s="110">
        <f>IF(AND(D460&lt;&gt;"",SUMIF($D$3:$D$517,D460,$F$3:$F$517)+SUMIF($D$3:$D$517,D460,$I$3:$I$517)+SUMIF($D$3:$D$517,D460,$J$3:$J$517)&gt;3005.06),IF(COUNTIF($D$3:D460,D460)&gt;1,INDEX([1]INGRESOS!$A$1:$O$523,MATCH(D460,$D$2:D459,0),COLUMN($O$2)),MAX($O$2:O459)+1),0)</f>
        <v>0</v>
      </c>
      <c r="P460" s="111" t="str">
        <f t="shared" si="50"/>
        <v/>
      </c>
      <c r="Q460" s="97"/>
      <c r="R460" s="28"/>
    </row>
    <row r="461" spans="1:18" x14ac:dyDescent="0.25">
      <c r="A461" s="30"/>
      <c r="B461" s="30" t="str">
        <f t="shared" si="51"/>
        <v/>
      </c>
      <c r="C461" s="31"/>
      <c r="D461" s="102" t="str">
        <f>IF(E461&lt;&gt;"",VLOOKUP(E461,[1]CLIENTES!$A$2:$B$1001,2,FALSE),"")</f>
        <v/>
      </c>
      <c r="E461" s="33"/>
      <c r="F461" s="34"/>
      <c r="G461" s="35">
        <v>21</v>
      </c>
      <c r="H461" s="36"/>
      <c r="I461" s="37">
        <f t="shared" si="46"/>
        <v>0</v>
      </c>
      <c r="J461" s="37">
        <f t="shared" si="47"/>
        <v>0</v>
      </c>
      <c r="K461" s="37"/>
      <c r="L461" s="37">
        <f t="shared" si="48"/>
        <v>0</v>
      </c>
      <c r="N461" s="109" t="str">
        <f t="shared" si="49"/>
        <v/>
      </c>
      <c r="O461" s="110">
        <f>IF(AND(D461&lt;&gt;"",SUMIF($D$3:$D$517,D461,$F$3:$F$517)+SUMIF($D$3:$D$517,D461,$I$3:$I$517)+SUMIF($D$3:$D$517,D461,$J$3:$J$517)&gt;3005.06),IF(COUNTIF($D$3:D461,D461)&gt;1,INDEX([1]INGRESOS!$A$1:$O$523,MATCH(D461,$D$2:D460,0),COLUMN($O$2)),MAX($O$2:O460)+1),0)</f>
        <v>0</v>
      </c>
      <c r="P461" s="111" t="str">
        <f t="shared" si="50"/>
        <v/>
      </c>
      <c r="Q461" s="97"/>
      <c r="R461" s="28"/>
    </row>
    <row r="462" spans="1:18" x14ac:dyDescent="0.25">
      <c r="A462" s="30"/>
      <c r="B462" s="30" t="str">
        <f t="shared" si="51"/>
        <v/>
      </c>
      <c r="C462" s="31"/>
      <c r="D462" s="102" t="str">
        <f>IF(E462&lt;&gt;"",VLOOKUP(E462,[1]CLIENTES!$A$2:$B$1001,2,FALSE),"")</f>
        <v/>
      </c>
      <c r="E462" s="33"/>
      <c r="F462" s="34"/>
      <c r="G462" s="35">
        <v>21</v>
      </c>
      <c r="H462" s="36"/>
      <c r="I462" s="37">
        <f t="shared" si="46"/>
        <v>0</v>
      </c>
      <c r="J462" s="37">
        <f t="shared" si="47"/>
        <v>0</v>
      </c>
      <c r="K462" s="37"/>
      <c r="L462" s="37">
        <f t="shared" si="48"/>
        <v>0</v>
      </c>
      <c r="N462" s="109" t="str">
        <f t="shared" si="49"/>
        <v/>
      </c>
      <c r="O462" s="110">
        <f>IF(AND(D462&lt;&gt;"",SUMIF($D$3:$D$517,D462,$F$3:$F$517)+SUMIF($D$3:$D$517,D462,$I$3:$I$517)+SUMIF($D$3:$D$517,D462,$J$3:$J$517)&gt;3005.06),IF(COUNTIF($D$3:D462,D462)&gt;1,INDEX([1]INGRESOS!$A$1:$O$523,MATCH(D462,$D$2:D461,0),COLUMN($O$2)),MAX($O$2:O461)+1),0)</f>
        <v>0</v>
      </c>
      <c r="P462" s="111" t="str">
        <f t="shared" si="50"/>
        <v/>
      </c>
      <c r="Q462" s="97"/>
      <c r="R462" s="28"/>
    </row>
    <row r="463" spans="1:18" x14ac:dyDescent="0.25">
      <c r="A463" s="30"/>
      <c r="B463" s="30" t="str">
        <f t="shared" si="51"/>
        <v/>
      </c>
      <c r="C463" s="31"/>
      <c r="D463" s="102" t="str">
        <f>IF(E463&lt;&gt;"",VLOOKUP(E463,[1]CLIENTES!$A$2:$B$1001,2,FALSE),"")</f>
        <v/>
      </c>
      <c r="E463" s="33"/>
      <c r="F463" s="34"/>
      <c r="G463" s="35">
        <v>21</v>
      </c>
      <c r="H463" s="36"/>
      <c r="I463" s="37">
        <f t="shared" si="46"/>
        <v>0</v>
      </c>
      <c r="J463" s="37">
        <f t="shared" si="47"/>
        <v>0</v>
      </c>
      <c r="K463" s="37"/>
      <c r="L463" s="37">
        <f t="shared" si="48"/>
        <v>0</v>
      </c>
      <c r="N463" s="109" t="str">
        <f t="shared" si="49"/>
        <v/>
      </c>
      <c r="O463" s="110">
        <f>IF(AND(D463&lt;&gt;"",SUMIF($D$3:$D$517,D463,$F$3:$F$517)+SUMIF($D$3:$D$517,D463,$I$3:$I$517)+SUMIF($D$3:$D$517,D463,$J$3:$J$517)&gt;3005.06),IF(COUNTIF($D$3:D463,D463)&gt;1,INDEX([1]INGRESOS!$A$1:$O$523,MATCH(D463,$D$2:D462,0),COLUMN($O$2)),MAX($O$2:O462)+1),0)</f>
        <v>0</v>
      </c>
      <c r="P463" s="111" t="str">
        <f t="shared" si="50"/>
        <v/>
      </c>
      <c r="Q463" s="97"/>
      <c r="R463" s="28"/>
    </row>
    <row r="464" spans="1:18" x14ac:dyDescent="0.25">
      <c r="A464" s="30"/>
      <c r="B464" s="30" t="str">
        <f t="shared" si="51"/>
        <v/>
      </c>
      <c r="C464" s="31"/>
      <c r="D464" s="102" t="str">
        <f>IF(E464&lt;&gt;"",VLOOKUP(E464,[1]CLIENTES!$A$2:$B$1001,2,FALSE),"")</f>
        <v/>
      </c>
      <c r="E464" s="33"/>
      <c r="F464" s="34"/>
      <c r="G464" s="35">
        <v>21</v>
      </c>
      <c r="H464" s="36"/>
      <c r="I464" s="37">
        <f t="shared" si="46"/>
        <v>0</v>
      </c>
      <c r="J464" s="37">
        <f t="shared" si="47"/>
        <v>0</v>
      </c>
      <c r="K464" s="37"/>
      <c r="L464" s="37">
        <f t="shared" si="48"/>
        <v>0</v>
      </c>
      <c r="N464" s="109" t="str">
        <f t="shared" si="49"/>
        <v/>
      </c>
      <c r="O464" s="110">
        <f>IF(AND(D464&lt;&gt;"",SUMIF($D$3:$D$517,D464,$F$3:$F$517)+SUMIF($D$3:$D$517,D464,$I$3:$I$517)+SUMIF($D$3:$D$517,D464,$J$3:$J$517)&gt;3005.06),IF(COUNTIF($D$3:D464,D464)&gt;1,INDEX([1]INGRESOS!$A$1:$O$523,MATCH(D464,$D$2:D463,0),COLUMN($O$2)),MAX($O$2:O463)+1),0)</f>
        <v>0</v>
      </c>
      <c r="P464" s="111" t="str">
        <f t="shared" si="50"/>
        <v/>
      </c>
      <c r="Q464" s="97"/>
      <c r="R464" s="28"/>
    </row>
    <row r="465" spans="1:18" x14ac:dyDescent="0.25">
      <c r="A465" s="30"/>
      <c r="B465" s="30" t="str">
        <f t="shared" si="51"/>
        <v/>
      </c>
      <c r="C465" s="31"/>
      <c r="D465" s="102" t="str">
        <f>IF(E465&lt;&gt;"",VLOOKUP(E465,[1]CLIENTES!$A$2:$B$1001,2,FALSE),"")</f>
        <v/>
      </c>
      <c r="E465" s="33"/>
      <c r="F465" s="34"/>
      <c r="G465" s="35">
        <v>21</v>
      </c>
      <c r="H465" s="36"/>
      <c r="I465" s="37">
        <f t="shared" si="46"/>
        <v>0</v>
      </c>
      <c r="J465" s="37">
        <f t="shared" si="47"/>
        <v>0</v>
      </c>
      <c r="K465" s="37"/>
      <c r="L465" s="37">
        <f t="shared" si="48"/>
        <v>0</v>
      </c>
      <c r="N465" s="109" t="str">
        <f t="shared" si="49"/>
        <v/>
      </c>
      <c r="O465" s="110">
        <f>IF(AND(D465&lt;&gt;"",SUMIF($D$3:$D$517,D465,$F$3:$F$517)+SUMIF($D$3:$D$517,D465,$I$3:$I$517)+SUMIF($D$3:$D$517,D465,$J$3:$J$517)&gt;3005.06),IF(COUNTIF($D$3:D465,D465)&gt;1,INDEX([1]INGRESOS!$A$1:$O$523,MATCH(D465,$D$2:D464,0),COLUMN($O$2)),MAX($O$2:O464)+1),0)</f>
        <v>0</v>
      </c>
      <c r="P465" s="111" t="str">
        <f t="shared" si="50"/>
        <v/>
      </c>
      <c r="Q465" s="97"/>
      <c r="R465" s="28"/>
    </row>
    <row r="466" spans="1:18" x14ac:dyDescent="0.25">
      <c r="A466" s="30"/>
      <c r="B466" s="30" t="str">
        <f t="shared" si="51"/>
        <v/>
      </c>
      <c r="C466" s="31"/>
      <c r="D466" s="102" t="str">
        <f>IF(E466&lt;&gt;"",VLOOKUP(E466,[1]CLIENTES!$A$2:$B$1001,2,FALSE),"")</f>
        <v/>
      </c>
      <c r="E466" s="33"/>
      <c r="F466" s="34"/>
      <c r="G466" s="35">
        <v>21</v>
      </c>
      <c r="H466" s="36"/>
      <c r="I466" s="37">
        <f t="shared" si="46"/>
        <v>0</v>
      </c>
      <c r="J466" s="37">
        <f t="shared" si="47"/>
        <v>0</v>
      </c>
      <c r="K466" s="37"/>
      <c r="L466" s="37">
        <f t="shared" si="48"/>
        <v>0</v>
      </c>
      <c r="N466" s="109" t="str">
        <f t="shared" si="49"/>
        <v/>
      </c>
      <c r="O466" s="110">
        <f>IF(AND(D466&lt;&gt;"",SUMIF($D$3:$D$517,D466,$F$3:$F$517)+SUMIF($D$3:$D$517,D466,$I$3:$I$517)+SUMIF($D$3:$D$517,D466,$J$3:$J$517)&gt;3005.06),IF(COUNTIF($D$3:D466,D466)&gt;1,INDEX([1]INGRESOS!$A$1:$O$523,MATCH(D466,$D$2:D465,0),COLUMN($O$2)),MAX($O$2:O465)+1),0)</f>
        <v>0</v>
      </c>
      <c r="P466" s="111" t="str">
        <f t="shared" si="50"/>
        <v/>
      </c>
      <c r="Q466" s="97"/>
      <c r="R466" s="28"/>
    </row>
    <row r="467" spans="1:18" x14ac:dyDescent="0.25">
      <c r="A467" s="30"/>
      <c r="B467" s="30" t="str">
        <f t="shared" si="51"/>
        <v/>
      </c>
      <c r="C467" s="31"/>
      <c r="D467" s="102" t="str">
        <f>IF(E467&lt;&gt;"",VLOOKUP(E467,[1]CLIENTES!$A$2:$B$1001,2,FALSE),"")</f>
        <v/>
      </c>
      <c r="E467" s="33"/>
      <c r="F467" s="34"/>
      <c r="G467" s="35">
        <v>21</v>
      </c>
      <c r="H467" s="36"/>
      <c r="I467" s="37">
        <f t="shared" si="46"/>
        <v>0</v>
      </c>
      <c r="J467" s="37">
        <f t="shared" si="47"/>
        <v>0</v>
      </c>
      <c r="K467" s="37"/>
      <c r="L467" s="37">
        <f t="shared" si="48"/>
        <v>0</v>
      </c>
      <c r="N467" s="109" t="str">
        <f t="shared" si="49"/>
        <v/>
      </c>
      <c r="O467" s="110">
        <f>IF(AND(D467&lt;&gt;"",SUMIF($D$3:$D$517,D467,$F$3:$F$517)+SUMIF($D$3:$D$517,D467,$I$3:$I$517)+SUMIF($D$3:$D$517,D467,$J$3:$J$517)&gt;3005.06),IF(COUNTIF($D$3:D467,D467)&gt;1,INDEX([1]INGRESOS!$A$1:$O$523,MATCH(D467,$D$2:D466,0),COLUMN($O$2)),MAX($O$2:O466)+1),0)</f>
        <v>0</v>
      </c>
      <c r="P467" s="111" t="str">
        <f t="shared" si="50"/>
        <v/>
      </c>
      <c r="Q467" s="97"/>
      <c r="R467" s="28"/>
    </row>
    <row r="468" spans="1:18" x14ac:dyDescent="0.25">
      <c r="A468" s="30"/>
      <c r="B468" s="30" t="str">
        <f t="shared" si="51"/>
        <v/>
      </c>
      <c r="C468" s="31"/>
      <c r="D468" s="102" t="str">
        <f>IF(E468&lt;&gt;"",VLOOKUP(E468,[1]CLIENTES!$A$2:$B$1001,2,FALSE),"")</f>
        <v/>
      </c>
      <c r="E468" s="33"/>
      <c r="F468" s="34"/>
      <c r="G468" s="35">
        <v>21</v>
      </c>
      <c r="H468" s="36"/>
      <c r="I468" s="37">
        <f t="shared" si="46"/>
        <v>0</v>
      </c>
      <c r="J468" s="37">
        <f t="shared" si="47"/>
        <v>0</v>
      </c>
      <c r="K468" s="37"/>
      <c r="L468" s="37">
        <f t="shared" si="48"/>
        <v>0</v>
      </c>
      <c r="N468" s="109" t="str">
        <f t="shared" si="49"/>
        <v/>
      </c>
      <c r="O468" s="110">
        <f>IF(AND(D468&lt;&gt;"",SUMIF($D$3:$D$517,D468,$F$3:$F$517)+SUMIF($D$3:$D$517,D468,$I$3:$I$517)+SUMIF($D$3:$D$517,D468,$J$3:$J$517)&gt;3005.06),IF(COUNTIF($D$3:D468,D468)&gt;1,INDEX([1]INGRESOS!$A$1:$O$523,MATCH(D468,$D$2:D467,0),COLUMN($O$2)),MAX($O$2:O467)+1),0)</f>
        <v>0</v>
      </c>
      <c r="P468" s="111" t="str">
        <f t="shared" si="50"/>
        <v/>
      </c>
      <c r="Q468" s="97"/>
      <c r="R468" s="28"/>
    </row>
    <row r="469" spans="1:18" x14ac:dyDescent="0.25">
      <c r="A469" s="30"/>
      <c r="B469" s="30" t="str">
        <f t="shared" si="51"/>
        <v/>
      </c>
      <c r="C469" s="31"/>
      <c r="D469" s="102" t="str">
        <f>IF(E469&lt;&gt;"",VLOOKUP(E469,[1]CLIENTES!$A$2:$B$1001,2,FALSE),"")</f>
        <v/>
      </c>
      <c r="E469" s="33"/>
      <c r="F469" s="34"/>
      <c r="G469" s="35">
        <v>21</v>
      </c>
      <c r="H469" s="36"/>
      <c r="I469" s="37">
        <f t="shared" si="46"/>
        <v>0</v>
      </c>
      <c r="J469" s="37">
        <f t="shared" si="47"/>
        <v>0</v>
      </c>
      <c r="K469" s="37"/>
      <c r="L469" s="37">
        <f t="shared" si="48"/>
        <v>0</v>
      </c>
      <c r="N469" s="109" t="str">
        <f t="shared" si="49"/>
        <v/>
      </c>
      <c r="O469" s="110">
        <f>IF(AND(D469&lt;&gt;"",SUMIF($D$3:$D$517,D469,$F$3:$F$517)+SUMIF($D$3:$D$517,D469,$I$3:$I$517)+SUMIF($D$3:$D$517,D469,$J$3:$J$517)&gt;3005.06),IF(COUNTIF($D$3:D469,D469)&gt;1,INDEX([1]INGRESOS!$A$1:$O$523,MATCH(D469,$D$2:D468,0),COLUMN($O$2)),MAX($O$2:O468)+1),0)</f>
        <v>0</v>
      </c>
      <c r="P469" s="111" t="str">
        <f t="shared" si="50"/>
        <v/>
      </c>
      <c r="Q469" s="97"/>
      <c r="R469" s="28"/>
    </row>
    <row r="470" spans="1:18" x14ac:dyDescent="0.25">
      <c r="A470" s="30"/>
      <c r="B470" s="30" t="str">
        <f t="shared" si="51"/>
        <v/>
      </c>
      <c r="C470" s="31"/>
      <c r="D470" s="102" t="str">
        <f>IF(E470&lt;&gt;"",VLOOKUP(E470,[1]CLIENTES!$A$2:$B$1001,2,FALSE),"")</f>
        <v/>
      </c>
      <c r="E470" s="33"/>
      <c r="F470" s="34"/>
      <c r="G470" s="35">
        <v>21</v>
      </c>
      <c r="H470" s="36"/>
      <c r="I470" s="37">
        <f t="shared" si="46"/>
        <v>0</v>
      </c>
      <c r="J470" s="37">
        <f t="shared" si="47"/>
        <v>0</v>
      </c>
      <c r="K470" s="37"/>
      <c r="L470" s="37">
        <f t="shared" si="48"/>
        <v>0</v>
      </c>
      <c r="N470" s="109" t="str">
        <f t="shared" si="49"/>
        <v/>
      </c>
      <c r="O470" s="110">
        <f>IF(AND(D470&lt;&gt;"",SUMIF($D$3:$D$517,D470,$F$3:$F$517)+SUMIF($D$3:$D$517,D470,$I$3:$I$517)+SUMIF($D$3:$D$517,D470,$J$3:$J$517)&gt;3005.06),IF(COUNTIF($D$3:D470,D470)&gt;1,INDEX([1]INGRESOS!$A$1:$O$523,MATCH(D470,$D$2:D469,0),COLUMN($O$2)),MAX($O$2:O469)+1),0)</f>
        <v>0</v>
      </c>
      <c r="P470" s="111" t="str">
        <f t="shared" si="50"/>
        <v/>
      </c>
      <c r="Q470" s="97"/>
      <c r="R470" s="28"/>
    </row>
    <row r="471" spans="1:18" x14ac:dyDescent="0.25">
      <c r="A471" s="30"/>
      <c r="B471" s="30" t="str">
        <f t="shared" si="51"/>
        <v/>
      </c>
      <c r="C471" s="31"/>
      <c r="D471" s="102" t="str">
        <f>IF(E471&lt;&gt;"",VLOOKUP(E471,[1]CLIENTES!$A$2:$B$1001,2,FALSE),"")</f>
        <v/>
      </c>
      <c r="E471" s="33"/>
      <c r="F471" s="34"/>
      <c r="G471" s="35">
        <v>21</v>
      </c>
      <c r="H471" s="36"/>
      <c r="I471" s="37">
        <f t="shared" si="46"/>
        <v>0</v>
      </c>
      <c r="J471" s="37">
        <f t="shared" si="47"/>
        <v>0</v>
      </c>
      <c r="K471" s="37"/>
      <c r="L471" s="37">
        <f t="shared" si="48"/>
        <v>0</v>
      </c>
      <c r="N471" s="109" t="str">
        <f t="shared" si="49"/>
        <v/>
      </c>
      <c r="O471" s="110">
        <f>IF(AND(D471&lt;&gt;"",SUMIF($D$3:$D$517,D471,$F$3:$F$517)+SUMIF($D$3:$D$517,D471,$I$3:$I$517)+SUMIF($D$3:$D$517,D471,$J$3:$J$517)&gt;3005.06),IF(COUNTIF($D$3:D471,D471)&gt;1,INDEX([1]INGRESOS!$A$1:$O$523,MATCH(D471,$D$2:D470,0),COLUMN($O$2)),MAX($O$2:O470)+1),0)</f>
        <v>0</v>
      </c>
      <c r="P471" s="111" t="str">
        <f t="shared" si="50"/>
        <v/>
      </c>
      <c r="Q471" s="97"/>
      <c r="R471" s="28"/>
    </row>
    <row r="472" spans="1:18" x14ac:dyDescent="0.25">
      <c r="A472" s="30"/>
      <c r="B472" s="30" t="str">
        <f t="shared" si="51"/>
        <v/>
      </c>
      <c r="C472" s="31"/>
      <c r="D472" s="102" t="str">
        <f>IF(E472&lt;&gt;"",VLOOKUP(E472,[1]CLIENTES!$A$2:$B$1001,2,FALSE),"")</f>
        <v/>
      </c>
      <c r="E472" s="33"/>
      <c r="F472" s="34"/>
      <c r="G472" s="35">
        <v>21</v>
      </c>
      <c r="H472" s="36"/>
      <c r="I472" s="37">
        <f t="shared" si="46"/>
        <v>0</v>
      </c>
      <c r="J472" s="37">
        <f t="shared" si="47"/>
        <v>0</v>
      </c>
      <c r="K472" s="37"/>
      <c r="L472" s="37">
        <f t="shared" si="48"/>
        <v>0</v>
      </c>
      <c r="N472" s="109" t="str">
        <f t="shared" si="49"/>
        <v/>
      </c>
      <c r="O472" s="110">
        <f>IF(AND(D472&lt;&gt;"",SUMIF($D$3:$D$517,D472,$F$3:$F$517)+SUMIF($D$3:$D$517,D472,$I$3:$I$517)+SUMIF($D$3:$D$517,D472,$J$3:$J$517)&gt;3005.06),IF(COUNTIF($D$3:D472,D472)&gt;1,INDEX([1]INGRESOS!$A$1:$O$523,MATCH(D472,$D$2:D471,0),COLUMN($O$2)),MAX($O$2:O471)+1),0)</f>
        <v>0</v>
      </c>
      <c r="P472" s="111" t="str">
        <f t="shared" si="50"/>
        <v/>
      </c>
      <c r="Q472" s="97"/>
      <c r="R472" s="28"/>
    </row>
    <row r="473" spans="1:18" x14ac:dyDescent="0.25">
      <c r="A473" s="30"/>
      <c r="B473" s="30" t="str">
        <f t="shared" si="51"/>
        <v/>
      </c>
      <c r="C473" s="31"/>
      <c r="D473" s="102" t="str">
        <f>IF(E473&lt;&gt;"",VLOOKUP(E473,[1]CLIENTES!$A$2:$B$1001,2,FALSE),"")</f>
        <v/>
      </c>
      <c r="E473" s="33"/>
      <c r="F473" s="34"/>
      <c r="G473" s="35">
        <v>21</v>
      </c>
      <c r="H473" s="36"/>
      <c r="I473" s="37">
        <f t="shared" si="46"/>
        <v>0</v>
      </c>
      <c r="J473" s="37">
        <f t="shared" si="47"/>
        <v>0</v>
      </c>
      <c r="K473" s="37"/>
      <c r="L473" s="37">
        <f t="shared" si="48"/>
        <v>0</v>
      </c>
      <c r="N473" s="109" t="str">
        <f t="shared" si="49"/>
        <v/>
      </c>
      <c r="O473" s="110">
        <f>IF(AND(D473&lt;&gt;"",SUMIF($D$3:$D$517,D473,$F$3:$F$517)+SUMIF($D$3:$D$517,D473,$I$3:$I$517)+SUMIF($D$3:$D$517,D473,$J$3:$J$517)&gt;3005.06),IF(COUNTIF($D$3:D473,D473)&gt;1,INDEX([1]INGRESOS!$A$1:$O$523,MATCH(D473,$D$2:D472,0),COLUMN($O$2)),MAX($O$2:O472)+1),0)</f>
        <v>0</v>
      </c>
      <c r="P473" s="111" t="str">
        <f t="shared" si="50"/>
        <v/>
      </c>
      <c r="Q473" s="97"/>
      <c r="R473" s="28"/>
    </row>
    <row r="474" spans="1:18" x14ac:dyDescent="0.25">
      <c r="A474" s="30"/>
      <c r="B474" s="30" t="str">
        <f t="shared" si="51"/>
        <v/>
      </c>
      <c r="C474" s="31"/>
      <c r="D474" s="102" t="str">
        <f>IF(E474&lt;&gt;"",VLOOKUP(E474,[1]CLIENTES!$A$2:$B$1001,2,FALSE),"")</f>
        <v/>
      </c>
      <c r="E474" s="33"/>
      <c r="F474" s="34"/>
      <c r="G474" s="35">
        <v>21</v>
      </c>
      <c r="H474" s="36"/>
      <c r="I474" s="37">
        <f t="shared" si="46"/>
        <v>0</v>
      </c>
      <c r="J474" s="37">
        <f t="shared" si="47"/>
        <v>0</v>
      </c>
      <c r="K474" s="37"/>
      <c r="L474" s="37">
        <f t="shared" si="48"/>
        <v>0</v>
      </c>
      <c r="N474" s="109" t="str">
        <f t="shared" si="49"/>
        <v/>
      </c>
      <c r="O474" s="110">
        <f>IF(AND(D474&lt;&gt;"",SUMIF($D$3:$D$517,D474,$F$3:$F$517)+SUMIF($D$3:$D$517,D474,$I$3:$I$517)+SUMIF($D$3:$D$517,D474,$J$3:$J$517)&gt;3005.06),IF(COUNTIF($D$3:D474,D474)&gt;1,INDEX([1]INGRESOS!$A$1:$O$523,MATCH(D474,$D$2:D473,0),COLUMN($O$2)),MAX($O$2:O473)+1),0)</f>
        <v>0</v>
      </c>
      <c r="P474" s="111" t="str">
        <f t="shared" si="50"/>
        <v/>
      </c>
      <c r="Q474" s="97"/>
      <c r="R474" s="28"/>
    </row>
    <row r="475" spans="1:18" x14ac:dyDescent="0.25">
      <c r="A475" s="30"/>
      <c r="B475" s="30" t="str">
        <f t="shared" si="51"/>
        <v/>
      </c>
      <c r="C475" s="31"/>
      <c r="D475" s="102" t="str">
        <f>IF(E475&lt;&gt;"",VLOOKUP(E475,[1]CLIENTES!$A$2:$B$1001,2,FALSE),"")</f>
        <v/>
      </c>
      <c r="E475" s="33"/>
      <c r="F475" s="34"/>
      <c r="G475" s="35">
        <v>21</v>
      </c>
      <c r="H475" s="36"/>
      <c r="I475" s="37">
        <f t="shared" si="46"/>
        <v>0</v>
      </c>
      <c r="J475" s="37">
        <f t="shared" si="47"/>
        <v>0</v>
      </c>
      <c r="K475" s="37"/>
      <c r="L475" s="37">
        <f t="shared" si="48"/>
        <v>0</v>
      </c>
      <c r="N475" s="109" t="str">
        <f t="shared" si="49"/>
        <v/>
      </c>
      <c r="O475" s="110">
        <f>IF(AND(D475&lt;&gt;"",SUMIF($D$3:$D$517,D475,$F$3:$F$517)+SUMIF($D$3:$D$517,D475,$I$3:$I$517)+SUMIF($D$3:$D$517,D475,$J$3:$J$517)&gt;3005.06),IF(COUNTIF($D$3:D475,D475)&gt;1,INDEX([1]INGRESOS!$A$1:$O$523,MATCH(D475,$D$2:D474,0),COLUMN($O$2)),MAX($O$2:O474)+1),0)</f>
        <v>0</v>
      </c>
      <c r="P475" s="111" t="str">
        <f t="shared" si="50"/>
        <v/>
      </c>
      <c r="Q475" s="97"/>
      <c r="R475" s="28"/>
    </row>
    <row r="476" spans="1:18" x14ac:dyDescent="0.25">
      <c r="A476" s="30"/>
      <c r="B476" s="30" t="str">
        <f t="shared" si="51"/>
        <v/>
      </c>
      <c r="C476" s="31"/>
      <c r="D476" s="102" t="str">
        <f>IF(E476&lt;&gt;"",VLOOKUP(E476,[1]CLIENTES!$A$2:$B$1001,2,FALSE),"")</f>
        <v/>
      </c>
      <c r="E476" s="33"/>
      <c r="F476" s="34"/>
      <c r="G476" s="35">
        <v>21</v>
      </c>
      <c r="H476" s="36"/>
      <c r="I476" s="37">
        <f t="shared" si="46"/>
        <v>0</v>
      </c>
      <c r="J476" s="37">
        <f t="shared" si="47"/>
        <v>0</v>
      </c>
      <c r="K476" s="37"/>
      <c r="L476" s="37">
        <f t="shared" si="48"/>
        <v>0</v>
      </c>
      <c r="N476" s="109" t="str">
        <f t="shared" si="49"/>
        <v/>
      </c>
      <c r="O476" s="110">
        <f>IF(AND(D476&lt;&gt;"",SUMIF($D$3:$D$517,D476,$F$3:$F$517)+SUMIF($D$3:$D$517,D476,$I$3:$I$517)+SUMIF($D$3:$D$517,D476,$J$3:$J$517)&gt;3005.06),IF(COUNTIF($D$3:D476,D476)&gt;1,INDEX([1]INGRESOS!$A$1:$O$523,MATCH(D476,$D$2:D475,0),COLUMN($O$2)),MAX($O$2:O475)+1),0)</f>
        <v>0</v>
      </c>
      <c r="P476" s="111" t="str">
        <f t="shared" si="50"/>
        <v/>
      </c>
      <c r="Q476" s="97"/>
      <c r="R476" s="28"/>
    </row>
    <row r="477" spans="1:18" x14ac:dyDescent="0.25">
      <c r="A477" s="30"/>
      <c r="B477" s="30" t="str">
        <f t="shared" si="51"/>
        <v/>
      </c>
      <c r="C477" s="31"/>
      <c r="D477" s="102" t="str">
        <f>IF(E477&lt;&gt;"",VLOOKUP(E477,[1]CLIENTES!$A$2:$B$1001,2,FALSE),"")</f>
        <v/>
      </c>
      <c r="E477" s="33"/>
      <c r="F477" s="34"/>
      <c r="G477" s="35">
        <v>21</v>
      </c>
      <c r="H477" s="36"/>
      <c r="I477" s="37">
        <f t="shared" si="46"/>
        <v>0</v>
      </c>
      <c r="J477" s="37">
        <f t="shared" si="47"/>
        <v>0</v>
      </c>
      <c r="K477" s="37"/>
      <c r="L477" s="37">
        <f t="shared" si="48"/>
        <v>0</v>
      </c>
      <c r="N477" s="109" t="str">
        <f t="shared" si="49"/>
        <v/>
      </c>
      <c r="O477" s="110">
        <f>IF(AND(D477&lt;&gt;"",SUMIF($D$3:$D$517,D477,$F$3:$F$517)+SUMIF($D$3:$D$517,D477,$I$3:$I$517)+SUMIF($D$3:$D$517,D477,$J$3:$J$517)&gt;3005.06),IF(COUNTIF($D$3:D477,D477)&gt;1,INDEX([1]INGRESOS!$A$1:$O$523,MATCH(D477,$D$2:D476,0),COLUMN($O$2)),MAX($O$2:O476)+1),0)</f>
        <v>0</v>
      </c>
      <c r="P477" s="111" t="str">
        <f t="shared" si="50"/>
        <v/>
      </c>
      <c r="Q477" s="97"/>
      <c r="R477" s="28"/>
    </row>
    <row r="478" spans="1:18" x14ac:dyDescent="0.25">
      <c r="A478" s="30"/>
      <c r="B478" s="30" t="str">
        <f t="shared" si="51"/>
        <v/>
      </c>
      <c r="C478" s="31"/>
      <c r="D478" s="102" t="str">
        <f>IF(E478&lt;&gt;"",VLOOKUP(E478,[1]CLIENTES!$A$2:$B$1001,2,FALSE),"")</f>
        <v/>
      </c>
      <c r="E478" s="33"/>
      <c r="F478" s="34"/>
      <c r="G478" s="35">
        <v>21</v>
      </c>
      <c r="H478" s="36"/>
      <c r="I478" s="37">
        <f t="shared" si="46"/>
        <v>0</v>
      </c>
      <c r="J478" s="37">
        <f t="shared" si="47"/>
        <v>0</v>
      </c>
      <c r="K478" s="37"/>
      <c r="L478" s="37">
        <f t="shared" si="48"/>
        <v>0</v>
      </c>
      <c r="N478" s="109" t="str">
        <f t="shared" si="49"/>
        <v/>
      </c>
      <c r="O478" s="110">
        <f>IF(AND(D478&lt;&gt;"",SUMIF($D$3:$D$517,D478,$F$3:$F$517)+SUMIF($D$3:$D$517,D478,$I$3:$I$517)+SUMIF($D$3:$D$517,D478,$J$3:$J$517)&gt;3005.06),IF(COUNTIF($D$3:D478,D478)&gt;1,INDEX([1]INGRESOS!$A$1:$O$523,MATCH(D478,$D$2:D477,0),COLUMN($O$2)),MAX($O$2:O477)+1),0)</f>
        <v>0</v>
      </c>
      <c r="P478" s="111" t="str">
        <f t="shared" si="50"/>
        <v/>
      </c>
      <c r="Q478" s="97"/>
      <c r="R478" s="28"/>
    </row>
    <row r="479" spans="1:18" x14ac:dyDescent="0.25">
      <c r="A479" s="30"/>
      <c r="B479" s="30" t="str">
        <f t="shared" si="51"/>
        <v/>
      </c>
      <c r="C479" s="31"/>
      <c r="D479" s="102" t="str">
        <f>IF(E479&lt;&gt;"",VLOOKUP(E479,[1]CLIENTES!$A$2:$B$1001,2,FALSE),"")</f>
        <v/>
      </c>
      <c r="E479" s="33"/>
      <c r="F479" s="34"/>
      <c r="G479" s="35">
        <v>21</v>
      </c>
      <c r="H479" s="36"/>
      <c r="I479" s="37">
        <f t="shared" si="46"/>
        <v>0</v>
      </c>
      <c r="J479" s="37">
        <f t="shared" si="47"/>
        <v>0</v>
      </c>
      <c r="K479" s="37"/>
      <c r="L479" s="37">
        <f t="shared" si="48"/>
        <v>0</v>
      </c>
      <c r="N479" s="109" t="str">
        <f t="shared" si="49"/>
        <v/>
      </c>
      <c r="O479" s="110">
        <f>IF(AND(D479&lt;&gt;"",SUMIF($D$3:$D$517,D479,$F$3:$F$517)+SUMIF($D$3:$D$517,D479,$I$3:$I$517)+SUMIF($D$3:$D$517,D479,$J$3:$J$517)&gt;3005.06),IF(COUNTIF($D$3:D479,D479)&gt;1,INDEX([1]INGRESOS!$A$1:$O$523,MATCH(D479,$D$2:D478,0),COLUMN($O$2)),MAX($O$2:O478)+1),0)</f>
        <v>0</v>
      </c>
      <c r="P479" s="111" t="str">
        <f t="shared" si="50"/>
        <v/>
      </c>
      <c r="Q479" s="97"/>
      <c r="R479" s="28"/>
    </row>
    <row r="480" spans="1:18" x14ac:dyDescent="0.25">
      <c r="A480" s="30"/>
      <c r="B480" s="30" t="str">
        <f t="shared" si="51"/>
        <v/>
      </c>
      <c r="C480" s="31"/>
      <c r="D480" s="102" t="str">
        <f>IF(E480&lt;&gt;"",VLOOKUP(E480,[1]CLIENTES!$A$2:$B$1001,2,FALSE),"")</f>
        <v/>
      </c>
      <c r="E480" s="33"/>
      <c r="F480" s="34"/>
      <c r="G480" s="35">
        <v>21</v>
      </c>
      <c r="H480" s="36"/>
      <c r="I480" s="37">
        <f t="shared" si="46"/>
        <v>0</v>
      </c>
      <c r="J480" s="37">
        <f t="shared" si="47"/>
        <v>0</v>
      </c>
      <c r="K480" s="37"/>
      <c r="L480" s="37">
        <f t="shared" si="48"/>
        <v>0</v>
      </c>
      <c r="N480" s="109" t="str">
        <f t="shared" si="49"/>
        <v/>
      </c>
      <c r="O480" s="110">
        <f>IF(AND(D480&lt;&gt;"",SUMIF($D$3:$D$517,D480,$F$3:$F$517)+SUMIF($D$3:$D$517,D480,$I$3:$I$517)+SUMIF($D$3:$D$517,D480,$J$3:$J$517)&gt;3005.06),IF(COUNTIF($D$3:D480,D480)&gt;1,INDEX([1]INGRESOS!$A$1:$O$523,MATCH(D480,$D$2:D479,0),COLUMN($O$2)),MAX($O$2:O479)+1),0)</f>
        <v>0</v>
      </c>
      <c r="P480" s="111" t="str">
        <f t="shared" si="50"/>
        <v/>
      </c>
      <c r="Q480" s="97"/>
      <c r="R480" s="28"/>
    </row>
    <row r="481" spans="1:18" x14ac:dyDescent="0.25">
      <c r="A481" s="30"/>
      <c r="B481" s="30" t="str">
        <f t="shared" si="51"/>
        <v/>
      </c>
      <c r="C481" s="31"/>
      <c r="D481" s="102" t="str">
        <f>IF(E481&lt;&gt;"",VLOOKUP(E481,[1]CLIENTES!$A$2:$B$1001,2,FALSE),"")</f>
        <v/>
      </c>
      <c r="E481" s="33"/>
      <c r="F481" s="34"/>
      <c r="G481" s="35">
        <v>21</v>
      </c>
      <c r="H481" s="36"/>
      <c r="I481" s="37">
        <f t="shared" si="46"/>
        <v>0</v>
      </c>
      <c r="J481" s="37">
        <f t="shared" si="47"/>
        <v>0</v>
      </c>
      <c r="K481" s="37"/>
      <c r="L481" s="37">
        <f t="shared" si="48"/>
        <v>0</v>
      </c>
      <c r="N481" s="109" t="str">
        <f t="shared" si="49"/>
        <v/>
      </c>
      <c r="O481" s="110">
        <f>IF(AND(D481&lt;&gt;"",SUMIF($D$3:$D$517,D481,$F$3:$F$517)+SUMIF($D$3:$D$517,D481,$I$3:$I$517)+SUMIF($D$3:$D$517,D481,$J$3:$J$517)&gt;3005.06),IF(COUNTIF($D$3:D481,D481)&gt;1,INDEX([1]INGRESOS!$A$1:$O$523,MATCH(D481,$D$2:D480,0),COLUMN($O$2)),MAX($O$2:O480)+1),0)</f>
        <v>0</v>
      </c>
      <c r="P481" s="111" t="str">
        <f t="shared" si="50"/>
        <v/>
      </c>
      <c r="Q481" s="97"/>
      <c r="R481" s="28"/>
    </row>
    <row r="482" spans="1:18" x14ac:dyDescent="0.25">
      <c r="A482" s="30"/>
      <c r="B482" s="30" t="str">
        <f t="shared" si="51"/>
        <v/>
      </c>
      <c r="C482" s="31"/>
      <c r="D482" s="102" t="str">
        <f>IF(E482&lt;&gt;"",VLOOKUP(E482,[1]CLIENTES!$A$2:$B$1001,2,FALSE),"")</f>
        <v/>
      </c>
      <c r="E482" s="33"/>
      <c r="F482" s="34"/>
      <c r="G482" s="35">
        <v>21</v>
      </c>
      <c r="H482" s="36"/>
      <c r="I482" s="37">
        <f t="shared" si="46"/>
        <v>0</v>
      </c>
      <c r="J482" s="37">
        <f t="shared" si="47"/>
        <v>0</v>
      </c>
      <c r="K482" s="37"/>
      <c r="L482" s="37">
        <f t="shared" si="48"/>
        <v>0</v>
      </c>
      <c r="N482" s="109" t="str">
        <f t="shared" si="49"/>
        <v/>
      </c>
      <c r="O482" s="110">
        <f>IF(AND(D482&lt;&gt;"",SUMIF($D$3:$D$517,D482,$F$3:$F$517)+SUMIF($D$3:$D$517,D482,$I$3:$I$517)+SUMIF($D$3:$D$517,D482,$J$3:$J$517)&gt;3005.06),IF(COUNTIF($D$3:D482,D482)&gt;1,INDEX([1]INGRESOS!$A$1:$O$523,MATCH(D482,$D$2:D481,0),COLUMN($O$2)),MAX($O$2:O481)+1),0)</f>
        <v>0</v>
      </c>
      <c r="P482" s="111" t="str">
        <f t="shared" si="50"/>
        <v/>
      </c>
      <c r="Q482" s="97"/>
      <c r="R482" s="28"/>
    </row>
    <row r="483" spans="1:18" x14ac:dyDescent="0.25">
      <c r="A483" s="30"/>
      <c r="B483" s="30" t="str">
        <f t="shared" si="51"/>
        <v/>
      </c>
      <c r="C483" s="31"/>
      <c r="D483" s="102" t="str">
        <f>IF(E483&lt;&gt;"",VLOOKUP(E483,[1]CLIENTES!$A$2:$B$1001,2,FALSE),"")</f>
        <v/>
      </c>
      <c r="E483" s="33"/>
      <c r="F483" s="34"/>
      <c r="G483" s="35">
        <v>21</v>
      </c>
      <c r="H483" s="36"/>
      <c r="I483" s="37">
        <f t="shared" si="46"/>
        <v>0</v>
      </c>
      <c r="J483" s="37">
        <f t="shared" si="47"/>
        <v>0</v>
      </c>
      <c r="K483" s="37"/>
      <c r="L483" s="37">
        <f t="shared" si="48"/>
        <v>0</v>
      </c>
      <c r="N483" s="109" t="str">
        <f t="shared" si="49"/>
        <v/>
      </c>
      <c r="O483" s="110">
        <f>IF(AND(D483&lt;&gt;"",SUMIF($D$3:$D$517,D483,$F$3:$F$517)+SUMIF($D$3:$D$517,D483,$I$3:$I$517)+SUMIF($D$3:$D$517,D483,$J$3:$J$517)&gt;3005.06),IF(COUNTIF($D$3:D483,D483)&gt;1,INDEX([1]INGRESOS!$A$1:$O$523,MATCH(D483,$D$2:D482,0),COLUMN($O$2)),MAX($O$2:O482)+1),0)</f>
        <v>0</v>
      </c>
      <c r="P483" s="111" t="str">
        <f t="shared" si="50"/>
        <v/>
      </c>
      <c r="Q483" s="97"/>
      <c r="R483" s="28"/>
    </row>
    <row r="484" spans="1:18" x14ac:dyDescent="0.25">
      <c r="A484" s="30"/>
      <c r="B484" s="30" t="str">
        <f t="shared" si="51"/>
        <v/>
      </c>
      <c r="C484" s="31"/>
      <c r="D484" s="102" t="str">
        <f>IF(E484&lt;&gt;"",VLOOKUP(E484,[1]CLIENTES!$A$2:$B$1001,2,FALSE),"")</f>
        <v/>
      </c>
      <c r="E484" s="33"/>
      <c r="F484" s="34"/>
      <c r="G484" s="35">
        <v>21</v>
      </c>
      <c r="H484" s="36"/>
      <c r="I484" s="37">
        <f t="shared" si="46"/>
        <v>0</v>
      </c>
      <c r="J484" s="37">
        <f t="shared" si="47"/>
        <v>0</v>
      </c>
      <c r="K484" s="37"/>
      <c r="L484" s="37">
        <f t="shared" si="48"/>
        <v>0</v>
      </c>
      <c r="N484" s="109" t="str">
        <f t="shared" si="49"/>
        <v/>
      </c>
      <c r="O484" s="110">
        <f>IF(AND(D484&lt;&gt;"",SUMIF($D$3:$D$517,D484,$F$3:$F$517)+SUMIF($D$3:$D$517,D484,$I$3:$I$517)+SUMIF($D$3:$D$517,D484,$J$3:$J$517)&gt;3005.06),IF(COUNTIF($D$3:D484,D484)&gt;1,INDEX([1]INGRESOS!$A$1:$O$523,MATCH(D484,$D$2:D483,0),COLUMN($O$2)),MAX($O$2:O483)+1),0)</f>
        <v>0</v>
      </c>
      <c r="P484" s="111" t="str">
        <f t="shared" si="50"/>
        <v/>
      </c>
      <c r="Q484" s="97"/>
      <c r="R484" s="28"/>
    </row>
    <row r="485" spans="1:18" x14ac:dyDescent="0.25">
      <c r="A485" s="30"/>
      <c r="B485" s="30" t="str">
        <f t="shared" si="51"/>
        <v/>
      </c>
      <c r="C485" s="31"/>
      <c r="D485" s="102" t="str">
        <f>IF(E485&lt;&gt;"",VLOOKUP(E485,[1]CLIENTES!$A$2:$B$1001,2,FALSE),"")</f>
        <v/>
      </c>
      <c r="E485" s="33"/>
      <c r="F485" s="34"/>
      <c r="G485" s="35">
        <v>21</v>
      </c>
      <c r="H485" s="36"/>
      <c r="I485" s="37">
        <f t="shared" si="46"/>
        <v>0</v>
      </c>
      <c r="J485" s="37">
        <f t="shared" si="47"/>
        <v>0</v>
      </c>
      <c r="K485" s="37"/>
      <c r="L485" s="37">
        <f t="shared" si="48"/>
        <v>0</v>
      </c>
      <c r="N485" s="109" t="str">
        <f t="shared" si="49"/>
        <v/>
      </c>
      <c r="O485" s="110">
        <f>IF(AND(D485&lt;&gt;"",SUMIF($D$3:$D$517,D485,$F$3:$F$517)+SUMIF($D$3:$D$517,D485,$I$3:$I$517)+SUMIF($D$3:$D$517,D485,$J$3:$J$517)&gt;3005.06),IF(COUNTIF($D$3:D485,D485)&gt;1,INDEX([1]INGRESOS!$A$1:$O$523,MATCH(D485,$D$2:D484,0),COLUMN($O$2)),MAX($O$2:O484)+1),0)</f>
        <v>0</v>
      </c>
      <c r="P485" s="111" t="str">
        <f t="shared" si="50"/>
        <v/>
      </c>
      <c r="Q485" s="97"/>
      <c r="R485" s="28"/>
    </row>
    <row r="486" spans="1:18" x14ac:dyDescent="0.25">
      <c r="A486" s="30"/>
      <c r="B486" s="30" t="str">
        <f t="shared" si="51"/>
        <v/>
      </c>
      <c r="C486" s="31"/>
      <c r="D486" s="102" t="str">
        <f>IF(E486&lt;&gt;"",VLOOKUP(E486,[1]CLIENTES!$A$2:$B$1001,2,FALSE),"")</f>
        <v/>
      </c>
      <c r="E486" s="33"/>
      <c r="F486" s="34"/>
      <c r="G486" s="35">
        <v>21</v>
      </c>
      <c r="H486" s="36"/>
      <c r="I486" s="37">
        <f t="shared" si="46"/>
        <v>0</v>
      </c>
      <c r="J486" s="37">
        <f t="shared" si="47"/>
        <v>0</v>
      </c>
      <c r="K486" s="37"/>
      <c r="L486" s="37">
        <f t="shared" si="48"/>
        <v>0</v>
      </c>
      <c r="N486" s="109" t="str">
        <f t="shared" si="49"/>
        <v/>
      </c>
      <c r="O486" s="110">
        <f>IF(AND(D486&lt;&gt;"",SUMIF($D$3:$D$517,D486,$F$3:$F$517)+SUMIF($D$3:$D$517,D486,$I$3:$I$517)+SUMIF($D$3:$D$517,D486,$J$3:$J$517)&gt;3005.06),IF(COUNTIF($D$3:D486,D486)&gt;1,INDEX([1]INGRESOS!$A$1:$O$523,MATCH(D486,$D$2:D485,0),COLUMN($O$2)),MAX($O$2:O485)+1),0)</f>
        <v>0</v>
      </c>
      <c r="P486" s="111" t="str">
        <f t="shared" si="50"/>
        <v/>
      </c>
      <c r="Q486" s="97"/>
      <c r="R486" s="28"/>
    </row>
    <row r="487" spans="1:18" x14ac:dyDescent="0.25">
      <c r="A487" s="30"/>
      <c r="B487" s="30" t="str">
        <f t="shared" si="51"/>
        <v/>
      </c>
      <c r="C487" s="31"/>
      <c r="D487" s="102" t="str">
        <f>IF(E487&lt;&gt;"",VLOOKUP(E487,[1]CLIENTES!$A$2:$B$1001,2,FALSE),"")</f>
        <v/>
      </c>
      <c r="E487" s="33"/>
      <c r="F487" s="34"/>
      <c r="G487" s="35">
        <v>21</v>
      </c>
      <c r="H487" s="36"/>
      <c r="I487" s="37">
        <f t="shared" si="46"/>
        <v>0</v>
      </c>
      <c r="J487" s="37">
        <f t="shared" si="47"/>
        <v>0</v>
      </c>
      <c r="K487" s="37"/>
      <c r="L487" s="37">
        <f t="shared" si="48"/>
        <v>0</v>
      </c>
      <c r="N487" s="109" t="str">
        <f t="shared" si="49"/>
        <v/>
      </c>
      <c r="O487" s="110">
        <f>IF(AND(D487&lt;&gt;"",SUMIF($D$3:$D$517,D487,$F$3:$F$517)+SUMIF($D$3:$D$517,D487,$I$3:$I$517)+SUMIF($D$3:$D$517,D487,$J$3:$J$517)&gt;3005.06),IF(COUNTIF($D$3:D487,D487)&gt;1,INDEX([1]INGRESOS!$A$1:$O$523,MATCH(D487,$D$2:D486,0),COLUMN($O$2)),MAX($O$2:O486)+1),0)</f>
        <v>0</v>
      </c>
      <c r="P487" s="111" t="str">
        <f t="shared" si="50"/>
        <v/>
      </c>
      <c r="Q487" s="97"/>
      <c r="R487" s="28"/>
    </row>
    <row r="488" spans="1:18" x14ac:dyDescent="0.25">
      <c r="A488" s="30"/>
      <c r="B488" s="30" t="str">
        <f t="shared" si="51"/>
        <v/>
      </c>
      <c r="C488" s="31"/>
      <c r="D488" s="102" t="str">
        <f>IF(E488&lt;&gt;"",VLOOKUP(E488,[1]CLIENTES!$A$2:$B$1001,2,FALSE),"")</f>
        <v/>
      </c>
      <c r="E488" s="33"/>
      <c r="F488" s="34"/>
      <c r="G488" s="35">
        <v>21</v>
      </c>
      <c r="H488" s="36"/>
      <c r="I488" s="37">
        <f t="shared" si="46"/>
        <v>0</v>
      </c>
      <c r="J488" s="37">
        <f t="shared" si="47"/>
        <v>0</v>
      </c>
      <c r="K488" s="37"/>
      <c r="L488" s="37">
        <f t="shared" si="48"/>
        <v>0</v>
      </c>
      <c r="N488" s="109" t="str">
        <f t="shared" si="49"/>
        <v/>
      </c>
      <c r="O488" s="110">
        <f>IF(AND(D488&lt;&gt;"",SUMIF($D$3:$D$517,D488,$F$3:$F$517)+SUMIF($D$3:$D$517,D488,$I$3:$I$517)+SUMIF($D$3:$D$517,D488,$J$3:$J$517)&gt;3005.06),IF(COUNTIF($D$3:D488,D488)&gt;1,INDEX([1]INGRESOS!$A$1:$O$523,MATCH(D488,$D$2:D487,0),COLUMN($O$2)),MAX($O$2:O487)+1),0)</f>
        <v>0</v>
      </c>
      <c r="P488" s="111" t="str">
        <f t="shared" si="50"/>
        <v/>
      </c>
      <c r="Q488" s="97"/>
      <c r="R488" s="28"/>
    </row>
    <row r="489" spans="1:18" x14ac:dyDescent="0.25">
      <c r="A489" s="30"/>
      <c r="B489" s="30" t="str">
        <f t="shared" si="51"/>
        <v/>
      </c>
      <c r="C489" s="31"/>
      <c r="D489" s="102" t="str">
        <f>IF(E489&lt;&gt;"",VLOOKUP(E489,[1]CLIENTES!$A$2:$B$1001,2,FALSE),"")</f>
        <v/>
      </c>
      <c r="E489" s="33"/>
      <c r="F489" s="34"/>
      <c r="G489" s="35">
        <v>21</v>
      </c>
      <c r="H489" s="36"/>
      <c r="I489" s="37">
        <f t="shared" si="46"/>
        <v>0</v>
      </c>
      <c r="J489" s="37">
        <f t="shared" si="47"/>
        <v>0</v>
      </c>
      <c r="K489" s="37"/>
      <c r="L489" s="37">
        <f t="shared" si="48"/>
        <v>0</v>
      </c>
      <c r="N489" s="109" t="str">
        <f t="shared" si="49"/>
        <v/>
      </c>
      <c r="O489" s="110">
        <f>IF(AND(D489&lt;&gt;"",SUMIF($D$3:$D$517,D489,$F$3:$F$517)+SUMIF($D$3:$D$517,D489,$I$3:$I$517)+SUMIF($D$3:$D$517,D489,$J$3:$J$517)&gt;3005.06),IF(COUNTIF($D$3:D489,D489)&gt;1,INDEX([1]INGRESOS!$A$1:$O$523,MATCH(D489,$D$2:D488,0),COLUMN($O$2)),MAX($O$2:O488)+1),0)</f>
        <v>0</v>
      </c>
      <c r="P489" s="111" t="str">
        <f t="shared" si="50"/>
        <v/>
      </c>
      <c r="Q489" s="97"/>
      <c r="R489" s="28"/>
    </row>
    <row r="490" spans="1:18" x14ac:dyDescent="0.25">
      <c r="A490" s="30"/>
      <c r="B490" s="30" t="str">
        <f t="shared" si="51"/>
        <v/>
      </c>
      <c r="C490" s="31"/>
      <c r="D490" s="102" t="str">
        <f>IF(E490&lt;&gt;"",VLOOKUP(E490,[1]CLIENTES!$A$2:$B$1001,2,FALSE),"")</f>
        <v/>
      </c>
      <c r="E490" s="33"/>
      <c r="F490" s="34"/>
      <c r="G490" s="35">
        <v>21</v>
      </c>
      <c r="H490" s="36"/>
      <c r="I490" s="37">
        <f t="shared" si="46"/>
        <v>0</v>
      </c>
      <c r="J490" s="37">
        <f t="shared" si="47"/>
        <v>0</v>
      </c>
      <c r="K490" s="37"/>
      <c r="L490" s="37">
        <f t="shared" si="48"/>
        <v>0</v>
      </c>
      <c r="N490" s="109" t="str">
        <f t="shared" si="49"/>
        <v/>
      </c>
      <c r="O490" s="110">
        <f>IF(AND(D490&lt;&gt;"",SUMIF($D$3:$D$517,D490,$F$3:$F$517)+SUMIF($D$3:$D$517,D490,$I$3:$I$517)+SUMIF($D$3:$D$517,D490,$J$3:$J$517)&gt;3005.06),IF(COUNTIF($D$3:D490,D490)&gt;1,INDEX([1]INGRESOS!$A$1:$O$523,MATCH(D490,$D$2:D489,0),COLUMN($O$2)),MAX($O$2:O489)+1),0)</f>
        <v>0</v>
      </c>
      <c r="P490" s="111" t="str">
        <f t="shared" si="50"/>
        <v/>
      </c>
      <c r="Q490" s="97"/>
      <c r="R490" s="28"/>
    </row>
    <row r="491" spans="1:18" x14ac:dyDescent="0.25">
      <c r="A491" s="30"/>
      <c r="B491" s="30" t="str">
        <f t="shared" si="51"/>
        <v/>
      </c>
      <c r="C491" s="31"/>
      <c r="D491" s="102" t="str">
        <f>IF(E491&lt;&gt;"",VLOOKUP(E491,[1]CLIENTES!$A$2:$B$1001,2,FALSE),"")</f>
        <v/>
      </c>
      <c r="E491" s="33"/>
      <c r="F491" s="34"/>
      <c r="G491" s="35">
        <v>21</v>
      </c>
      <c r="H491" s="36"/>
      <c r="I491" s="37">
        <f t="shared" si="46"/>
        <v>0</v>
      </c>
      <c r="J491" s="37">
        <f t="shared" si="47"/>
        <v>0</v>
      </c>
      <c r="K491" s="37"/>
      <c r="L491" s="37">
        <f t="shared" si="48"/>
        <v>0</v>
      </c>
      <c r="N491" s="109" t="str">
        <f t="shared" si="49"/>
        <v/>
      </c>
      <c r="O491" s="110">
        <f>IF(AND(D491&lt;&gt;"",SUMIF($D$3:$D$517,D491,$F$3:$F$517)+SUMIF($D$3:$D$517,D491,$I$3:$I$517)+SUMIF($D$3:$D$517,D491,$J$3:$J$517)&gt;3005.06),IF(COUNTIF($D$3:D491,D491)&gt;1,INDEX([1]INGRESOS!$A$1:$O$523,MATCH(D491,$D$2:D490,0),COLUMN($O$2)),MAX($O$2:O490)+1),0)</f>
        <v>0</v>
      </c>
      <c r="P491" s="111" t="str">
        <f t="shared" si="50"/>
        <v/>
      </c>
      <c r="Q491" s="97"/>
      <c r="R491" s="28"/>
    </row>
    <row r="492" spans="1:18" x14ac:dyDescent="0.25">
      <c r="A492" s="30"/>
      <c r="B492" s="30" t="str">
        <f t="shared" si="51"/>
        <v/>
      </c>
      <c r="C492" s="31"/>
      <c r="D492" s="102" t="str">
        <f>IF(E492&lt;&gt;"",VLOOKUP(E492,[1]CLIENTES!$A$2:$B$1001,2,FALSE),"")</f>
        <v/>
      </c>
      <c r="E492" s="33"/>
      <c r="F492" s="34"/>
      <c r="G492" s="35">
        <v>21</v>
      </c>
      <c r="H492" s="36"/>
      <c r="I492" s="37">
        <f t="shared" si="46"/>
        <v>0</v>
      </c>
      <c r="J492" s="37">
        <f t="shared" si="47"/>
        <v>0</v>
      </c>
      <c r="K492" s="37"/>
      <c r="L492" s="37">
        <f t="shared" si="48"/>
        <v>0</v>
      </c>
      <c r="N492" s="109" t="str">
        <f t="shared" si="49"/>
        <v/>
      </c>
      <c r="O492" s="110">
        <f>IF(AND(D492&lt;&gt;"",SUMIF($D$3:$D$517,D492,$F$3:$F$517)+SUMIF($D$3:$D$517,D492,$I$3:$I$517)+SUMIF($D$3:$D$517,D492,$J$3:$J$517)&gt;3005.06),IF(COUNTIF($D$3:D492,D492)&gt;1,INDEX([1]INGRESOS!$A$1:$O$523,MATCH(D492,$D$2:D491,0),COLUMN($O$2)),MAX($O$2:O491)+1),0)</f>
        <v>0</v>
      </c>
      <c r="P492" s="111" t="str">
        <f t="shared" si="50"/>
        <v/>
      </c>
      <c r="Q492" s="97"/>
      <c r="R492" s="28"/>
    </row>
    <row r="493" spans="1:18" x14ac:dyDescent="0.25">
      <c r="A493" s="30"/>
      <c r="B493" s="30" t="str">
        <f t="shared" si="51"/>
        <v/>
      </c>
      <c r="C493" s="31"/>
      <c r="D493" s="102" t="str">
        <f>IF(E493&lt;&gt;"",VLOOKUP(E493,[1]CLIENTES!$A$2:$B$1001,2,FALSE),"")</f>
        <v/>
      </c>
      <c r="E493" s="33"/>
      <c r="F493" s="34"/>
      <c r="G493" s="35">
        <v>21</v>
      </c>
      <c r="H493" s="36"/>
      <c r="I493" s="37">
        <f t="shared" si="46"/>
        <v>0</v>
      </c>
      <c r="J493" s="37">
        <f t="shared" si="47"/>
        <v>0</v>
      </c>
      <c r="K493" s="37"/>
      <c r="L493" s="37">
        <f t="shared" si="48"/>
        <v>0</v>
      </c>
      <c r="N493" s="109" t="str">
        <f t="shared" si="49"/>
        <v/>
      </c>
      <c r="O493" s="110">
        <f>IF(AND(D493&lt;&gt;"",SUMIF($D$3:$D$517,D493,$F$3:$F$517)+SUMIF($D$3:$D$517,D493,$I$3:$I$517)+SUMIF($D$3:$D$517,D493,$J$3:$J$517)&gt;3005.06),IF(COUNTIF($D$3:D493,D493)&gt;1,INDEX([1]INGRESOS!$A$1:$O$523,MATCH(D493,$D$2:D492,0),COLUMN($O$2)),MAX($O$2:O492)+1),0)</f>
        <v>0</v>
      </c>
      <c r="P493" s="111" t="str">
        <f t="shared" si="50"/>
        <v/>
      </c>
      <c r="Q493" s="97"/>
      <c r="R493" s="28"/>
    </row>
    <row r="494" spans="1:18" x14ac:dyDescent="0.25">
      <c r="A494" s="30"/>
      <c r="B494" s="30" t="str">
        <f t="shared" si="51"/>
        <v/>
      </c>
      <c r="C494" s="31"/>
      <c r="D494" s="102" t="str">
        <f>IF(E494&lt;&gt;"",VLOOKUP(E494,[1]CLIENTES!$A$2:$B$1001,2,FALSE),"")</f>
        <v/>
      </c>
      <c r="E494" s="33"/>
      <c r="F494" s="34"/>
      <c r="G494" s="35">
        <v>21</v>
      </c>
      <c r="H494" s="36"/>
      <c r="I494" s="37">
        <f t="shared" si="46"/>
        <v>0</v>
      </c>
      <c r="J494" s="37">
        <f t="shared" si="47"/>
        <v>0</v>
      </c>
      <c r="K494" s="37"/>
      <c r="L494" s="37">
        <f t="shared" si="48"/>
        <v>0</v>
      </c>
      <c r="N494" s="109" t="str">
        <f t="shared" si="49"/>
        <v/>
      </c>
      <c r="O494" s="110">
        <f>IF(AND(D494&lt;&gt;"",SUMIF($D$3:$D$517,D494,$F$3:$F$517)+SUMIF($D$3:$D$517,D494,$I$3:$I$517)+SUMIF($D$3:$D$517,D494,$J$3:$J$517)&gt;3005.06),IF(COUNTIF($D$3:D494,D494)&gt;1,INDEX([1]INGRESOS!$A$1:$O$523,MATCH(D494,$D$2:D493,0),COLUMN($O$2)),MAX($O$2:O493)+1),0)</f>
        <v>0</v>
      </c>
      <c r="P494" s="111" t="str">
        <f t="shared" si="50"/>
        <v/>
      </c>
      <c r="Q494" s="97"/>
      <c r="R494" s="28"/>
    </row>
    <row r="495" spans="1:18" x14ac:dyDescent="0.25">
      <c r="A495" s="30"/>
      <c r="B495" s="30" t="str">
        <f t="shared" si="51"/>
        <v/>
      </c>
      <c r="C495" s="31"/>
      <c r="D495" s="102" t="str">
        <f>IF(E495&lt;&gt;"",VLOOKUP(E495,[1]CLIENTES!$A$2:$B$1001,2,FALSE),"")</f>
        <v/>
      </c>
      <c r="E495" s="33"/>
      <c r="F495" s="34"/>
      <c r="G495" s="35">
        <v>21</v>
      </c>
      <c r="H495" s="36"/>
      <c r="I495" s="37">
        <f t="shared" si="46"/>
        <v>0</v>
      </c>
      <c r="J495" s="37">
        <f t="shared" si="47"/>
        <v>0</v>
      </c>
      <c r="K495" s="37"/>
      <c r="L495" s="37">
        <f t="shared" si="48"/>
        <v>0</v>
      </c>
      <c r="N495" s="109" t="str">
        <f t="shared" si="49"/>
        <v/>
      </c>
      <c r="O495" s="110">
        <f>IF(AND(D495&lt;&gt;"",SUMIF($D$3:$D$517,D495,$F$3:$F$517)+SUMIF($D$3:$D$517,D495,$I$3:$I$517)+SUMIF($D$3:$D$517,D495,$J$3:$J$517)&gt;3005.06),IF(COUNTIF($D$3:D495,D495)&gt;1,INDEX([1]INGRESOS!$A$1:$O$523,MATCH(D495,$D$2:D494,0),COLUMN($O$2)),MAX($O$2:O494)+1),0)</f>
        <v>0</v>
      </c>
      <c r="P495" s="111" t="str">
        <f t="shared" si="50"/>
        <v/>
      </c>
      <c r="Q495" s="97"/>
      <c r="R495" s="28"/>
    </row>
    <row r="496" spans="1:18" x14ac:dyDescent="0.25">
      <c r="A496" s="30"/>
      <c r="B496" s="30" t="str">
        <f t="shared" si="51"/>
        <v/>
      </c>
      <c r="C496" s="31"/>
      <c r="D496" s="102" t="str">
        <f>IF(E496&lt;&gt;"",VLOOKUP(E496,[1]CLIENTES!$A$2:$B$1001,2,FALSE),"")</f>
        <v/>
      </c>
      <c r="E496" s="33"/>
      <c r="F496" s="34"/>
      <c r="G496" s="35">
        <v>21</v>
      </c>
      <c r="H496" s="36"/>
      <c r="I496" s="37">
        <f t="shared" si="46"/>
        <v>0</v>
      </c>
      <c r="J496" s="37">
        <f t="shared" si="47"/>
        <v>0</v>
      </c>
      <c r="K496" s="37"/>
      <c r="L496" s="37">
        <f t="shared" si="48"/>
        <v>0</v>
      </c>
      <c r="N496" s="109" t="str">
        <f t="shared" si="49"/>
        <v/>
      </c>
      <c r="O496" s="110">
        <f>IF(AND(D496&lt;&gt;"",SUMIF($D$3:$D$517,D496,$F$3:$F$517)+SUMIF($D$3:$D$517,D496,$I$3:$I$517)+SUMIF($D$3:$D$517,D496,$J$3:$J$517)&gt;3005.06),IF(COUNTIF($D$3:D496,D496)&gt;1,INDEX([1]INGRESOS!$A$1:$O$523,MATCH(D496,$D$2:D495,0),COLUMN($O$2)),MAX($O$2:O495)+1),0)</f>
        <v>0</v>
      </c>
      <c r="P496" s="111" t="str">
        <f t="shared" si="50"/>
        <v/>
      </c>
      <c r="Q496" s="97"/>
      <c r="R496" s="28"/>
    </row>
    <row r="497" spans="1:18" x14ac:dyDescent="0.25">
      <c r="A497" s="30"/>
      <c r="B497" s="30" t="str">
        <f t="shared" si="51"/>
        <v/>
      </c>
      <c r="C497" s="31"/>
      <c r="D497" s="102" t="str">
        <f>IF(E497&lt;&gt;"",VLOOKUP(E497,[1]CLIENTES!$A$2:$B$1001,2,FALSE),"")</f>
        <v/>
      </c>
      <c r="E497" s="33"/>
      <c r="F497" s="34"/>
      <c r="G497" s="35">
        <v>21</v>
      </c>
      <c r="H497" s="36"/>
      <c r="I497" s="37">
        <f t="shared" si="46"/>
        <v>0</v>
      </c>
      <c r="J497" s="37">
        <f t="shared" si="47"/>
        <v>0</v>
      </c>
      <c r="K497" s="37"/>
      <c r="L497" s="37">
        <f t="shared" si="48"/>
        <v>0</v>
      </c>
      <c r="N497" s="109" t="str">
        <f t="shared" si="49"/>
        <v/>
      </c>
      <c r="O497" s="110">
        <f>IF(AND(D497&lt;&gt;"",SUMIF($D$3:$D$517,D497,$F$3:$F$517)+SUMIF($D$3:$D$517,D497,$I$3:$I$517)+SUMIF($D$3:$D$517,D497,$J$3:$J$517)&gt;3005.06),IF(COUNTIF($D$3:D497,D497)&gt;1,INDEX([1]INGRESOS!$A$1:$O$523,MATCH(D497,$D$2:D496,0),COLUMN($O$2)),MAX($O$2:O496)+1),0)</f>
        <v>0</v>
      </c>
      <c r="P497" s="111" t="str">
        <f t="shared" si="50"/>
        <v/>
      </c>
      <c r="Q497" s="97"/>
      <c r="R497" s="28"/>
    </row>
    <row r="498" spans="1:18" x14ac:dyDescent="0.25">
      <c r="A498" s="30"/>
      <c r="B498" s="30" t="str">
        <f t="shared" si="51"/>
        <v/>
      </c>
      <c r="C498" s="31"/>
      <c r="D498" s="102" t="str">
        <f>IF(E498&lt;&gt;"",VLOOKUP(E498,[1]CLIENTES!$A$2:$B$1001,2,FALSE),"")</f>
        <v/>
      </c>
      <c r="E498" s="33"/>
      <c r="F498" s="34"/>
      <c r="G498" s="35">
        <v>21</v>
      </c>
      <c r="H498" s="36"/>
      <c r="I498" s="37">
        <f t="shared" si="46"/>
        <v>0</v>
      </c>
      <c r="J498" s="37">
        <f t="shared" si="47"/>
        <v>0</v>
      </c>
      <c r="K498" s="37"/>
      <c r="L498" s="37">
        <f t="shared" si="48"/>
        <v>0</v>
      </c>
      <c r="N498" s="109" t="str">
        <f t="shared" si="49"/>
        <v/>
      </c>
      <c r="O498" s="110">
        <f>IF(AND(D498&lt;&gt;"",SUMIF($D$3:$D$517,D498,$F$3:$F$517)+SUMIF($D$3:$D$517,D498,$I$3:$I$517)+SUMIF($D$3:$D$517,D498,$J$3:$J$517)&gt;3005.06),IF(COUNTIF($D$3:D498,D498)&gt;1,INDEX([1]INGRESOS!$A$1:$O$523,MATCH(D498,$D$2:D497,0),COLUMN($O$2)),MAX($O$2:O497)+1),0)</f>
        <v>0</v>
      </c>
      <c r="P498" s="111" t="str">
        <f t="shared" si="50"/>
        <v/>
      </c>
      <c r="Q498" s="97"/>
      <c r="R498" s="28"/>
    </row>
    <row r="499" spans="1:18" x14ac:dyDescent="0.25">
      <c r="A499" s="30"/>
      <c r="B499" s="30" t="str">
        <f t="shared" si="51"/>
        <v/>
      </c>
      <c r="C499" s="31"/>
      <c r="D499" s="102" t="str">
        <f>IF(E499&lt;&gt;"",VLOOKUP(E499,[1]CLIENTES!$A$2:$B$1001,2,FALSE),"")</f>
        <v/>
      </c>
      <c r="E499" s="33"/>
      <c r="F499" s="34"/>
      <c r="G499" s="35">
        <v>21</v>
      </c>
      <c r="H499" s="36"/>
      <c r="I499" s="37">
        <f t="shared" si="46"/>
        <v>0</v>
      </c>
      <c r="J499" s="37">
        <f t="shared" si="47"/>
        <v>0</v>
      </c>
      <c r="K499" s="37"/>
      <c r="L499" s="37">
        <f t="shared" si="48"/>
        <v>0</v>
      </c>
      <c r="N499" s="109" t="str">
        <f t="shared" si="49"/>
        <v/>
      </c>
      <c r="O499" s="110">
        <f>IF(AND(D499&lt;&gt;"",SUMIF($D$3:$D$517,D499,$F$3:$F$517)+SUMIF($D$3:$D$517,D499,$I$3:$I$517)+SUMIF($D$3:$D$517,D499,$J$3:$J$517)&gt;3005.06),IF(COUNTIF($D$3:D499,D499)&gt;1,INDEX([1]INGRESOS!$A$1:$O$523,MATCH(D499,$D$2:D498,0),COLUMN($O$2)),MAX($O$2:O498)+1),0)</f>
        <v>0</v>
      </c>
      <c r="P499" s="111" t="str">
        <f t="shared" si="50"/>
        <v/>
      </c>
      <c r="Q499" s="97"/>
      <c r="R499" s="28"/>
    </row>
    <row r="500" spans="1:18" x14ac:dyDescent="0.25">
      <c r="A500" s="30"/>
      <c r="B500" s="30" t="str">
        <f t="shared" si="51"/>
        <v/>
      </c>
      <c r="C500" s="31"/>
      <c r="D500" s="102" t="str">
        <f>IF(E500&lt;&gt;"",VLOOKUP(E500,[1]CLIENTES!$A$2:$B$1001,2,FALSE),"")</f>
        <v/>
      </c>
      <c r="E500" s="33"/>
      <c r="F500" s="34"/>
      <c r="G500" s="35">
        <v>21</v>
      </c>
      <c r="H500" s="36"/>
      <c r="I500" s="37">
        <f t="shared" si="46"/>
        <v>0</v>
      </c>
      <c r="J500" s="37">
        <f t="shared" si="47"/>
        <v>0</v>
      </c>
      <c r="K500" s="37"/>
      <c r="L500" s="37">
        <f t="shared" si="48"/>
        <v>0</v>
      </c>
      <c r="N500" s="109" t="str">
        <f t="shared" si="49"/>
        <v/>
      </c>
      <c r="O500" s="110">
        <f>IF(AND(D500&lt;&gt;"",SUMIF($D$3:$D$517,D500,$F$3:$F$517)+SUMIF($D$3:$D$517,D500,$I$3:$I$517)+SUMIF($D$3:$D$517,D500,$J$3:$J$517)&gt;3005.06),IF(COUNTIF($D$3:D500,D500)&gt;1,INDEX([1]INGRESOS!$A$1:$O$523,MATCH(D500,$D$2:D499,0),COLUMN($O$2)),MAX($O$2:O499)+1),0)</f>
        <v>0</v>
      </c>
      <c r="P500" s="111" t="str">
        <f t="shared" si="50"/>
        <v/>
      </c>
      <c r="Q500" s="97"/>
      <c r="R500" s="28"/>
    </row>
    <row r="501" spans="1:18" x14ac:dyDescent="0.25">
      <c r="A501" s="30"/>
      <c r="B501" s="30" t="str">
        <f t="shared" si="51"/>
        <v/>
      </c>
      <c r="C501" s="31"/>
      <c r="D501" s="102" t="str">
        <f>IF(E501&lt;&gt;"",VLOOKUP(E501,[1]CLIENTES!$A$2:$B$1001,2,FALSE),"")</f>
        <v/>
      </c>
      <c r="E501" s="33"/>
      <c r="F501" s="34"/>
      <c r="G501" s="35">
        <v>21</v>
      </c>
      <c r="H501" s="36"/>
      <c r="I501" s="37">
        <f t="shared" si="46"/>
        <v>0</v>
      </c>
      <c r="J501" s="37">
        <f t="shared" si="47"/>
        <v>0</v>
      </c>
      <c r="K501" s="37"/>
      <c r="L501" s="37">
        <f t="shared" si="48"/>
        <v>0</v>
      </c>
      <c r="N501" s="109" t="str">
        <f t="shared" si="49"/>
        <v/>
      </c>
      <c r="O501" s="110">
        <f>IF(AND(D501&lt;&gt;"",SUMIF($D$3:$D$517,D501,$F$3:$F$517)+SUMIF($D$3:$D$517,D501,$I$3:$I$517)+SUMIF($D$3:$D$517,D501,$J$3:$J$517)&gt;3005.06),IF(COUNTIF($D$3:D501,D501)&gt;1,INDEX([1]INGRESOS!$A$1:$O$523,MATCH(D501,$D$2:D500,0),COLUMN($O$2)),MAX($O$2:O500)+1),0)</f>
        <v>0</v>
      </c>
      <c r="P501" s="111" t="str">
        <f t="shared" si="50"/>
        <v/>
      </c>
      <c r="Q501" s="97"/>
      <c r="R501" s="28"/>
    </row>
    <row r="502" spans="1:18" x14ac:dyDescent="0.25">
      <c r="A502" s="30"/>
      <c r="B502" s="30" t="str">
        <f t="shared" si="51"/>
        <v/>
      </c>
      <c r="C502" s="31"/>
      <c r="D502" s="102" t="str">
        <f>IF(E502&lt;&gt;"",VLOOKUP(E502,[1]CLIENTES!$A$2:$B$1001,2,FALSE),"")</f>
        <v/>
      </c>
      <c r="E502" s="33"/>
      <c r="F502" s="34"/>
      <c r="G502" s="35">
        <v>21</v>
      </c>
      <c r="H502" s="36"/>
      <c r="I502" s="37">
        <f t="shared" si="46"/>
        <v>0</v>
      </c>
      <c r="J502" s="37">
        <f t="shared" si="47"/>
        <v>0</v>
      </c>
      <c r="K502" s="37"/>
      <c r="L502" s="37">
        <f t="shared" si="48"/>
        <v>0</v>
      </c>
      <c r="N502" s="109" t="str">
        <f t="shared" si="49"/>
        <v/>
      </c>
      <c r="O502" s="110">
        <f>IF(AND(D502&lt;&gt;"",SUMIF($D$3:$D$517,D502,$F$3:$F$517)+SUMIF($D$3:$D$517,D502,$I$3:$I$517)+SUMIF($D$3:$D$517,D502,$J$3:$J$517)&gt;3005.06),IF(COUNTIF($D$3:D502,D502)&gt;1,INDEX([1]INGRESOS!$A$1:$O$523,MATCH(D502,$D$2:D501,0),COLUMN($O$2)),MAX($O$2:O501)+1),0)</f>
        <v>0</v>
      </c>
      <c r="P502" s="111" t="str">
        <f t="shared" si="50"/>
        <v/>
      </c>
      <c r="Q502" s="97"/>
      <c r="R502" s="28"/>
    </row>
    <row r="503" spans="1:18" x14ac:dyDescent="0.25">
      <c r="A503" s="30"/>
      <c r="B503" s="30" t="str">
        <f t="shared" si="51"/>
        <v/>
      </c>
      <c r="C503" s="31"/>
      <c r="D503" s="102" t="str">
        <f>IF(E503&lt;&gt;"",VLOOKUP(E503,[1]CLIENTES!$A$2:$B$1001,2,FALSE),"")</f>
        <v/>
      </c>
      <c r="E503" s="33"/>
      <c r="F503" s="34"/>
      <c r="G503" s="35">
        <v>21</v>
      </c>
      <c r="H503" s="36"/>
      <c r="I503" s="37">
        <f t="shared" si="46"/>
        <v>0</v>
      </c>
      <c r="J503" s="37">
        <f t="shared" si="47"/>
        <v>0</v>
      </c>
      <c r="K503" s="37"/>
      <c r="L503" s="37">
        <f t="shared" si="48"/>
        <v>0</v>
      </c>
      <c r="N503" s="109" t="str">
        <f t="shared" si="49"/>
        <v/>
      </c>
      <c r="O503" s="110">
        <f>IF(AND(D503&lt;&gt;"",SUMIF($D$3:$D$517,D503,$F$3:$F$517)+SUMIF($D$3:$D$517,D503,$I$3:$I$517)+SUMIF($D$3:$D$517,D503,$J$3:$J$517)&gt;3005.06),IF(COUNTIF($D$3:D503,D503)&gt;1,INDEX([1]INGRESOS!$A$1:$O$523,MATCH(D503,$D$2:D502,0),COLUMN($O$2)),MAX($O$2:O502)+1),0)</f>
        <v>0</v>
      </c>
      <c r="P503" s="111" t="str">
        <f t="shared" si="50"/>
        <v/>
      </c>
      <c r="Q503" s="97"/>
      <c r="R503" s="28"/>
    </row>
    <row r="504" spans="1:18" x14ac:dyDescent="0.25">
      <c r="A504" s="30"/>
      <c r="B504" s="30" t="str">
        <f t="shared" si="51"/>
        <v/>
      </c>
      <c r="C504" s="31"/>
      <c r="D504" s="102" t="str">
        <f>IF(E504&lt;&gt;"",VLOOKUP(E504,[1]CLIENTES!$A$2:$B$1001,2,FALSE),"")</f>
        <v/>
      </c>
      <c r="E504" s="33"/>
      <c r="F504" s="34"/>
      <c r="G504" s="35">
        <v>21</v>
      </c>
      <c r="H504" s="36"/>
      <c r="I504" s="37">
        <f t="shared" si="46"/>
        <v>0</v>
      </c>
      <c r="J504" s="37">
        <f t="shared" si="47"/>
        <v>0</v>
      </c>
      <c r="K504" s="37"/>
      <c r="L504" s="37">
        <f t="shared" si="48"/>
        <v>0</v>
      </c>
      <c r="N504" s="109" t="str">
        <f t="shared" si="49"/>
        <v/>
      </c>
      <c r="O504" s="110">
        <f>IF(AND(D504&lt;&gt;"",SUMIF($D$3:$D$517,D504,$F$3:$F$517)+SUMIF($D$3:$D$517,D504,$I$3:$I$517)+SUMIF($D$3:$D$517,D504,$J$3:$J$517)&gt;3005.06),IF(COUNTIF($D$3:D504,D504)&gt;1,INDEX([1]INGRESOS!$A$1:$O$523,MATCH(D504,$D$2:D503,0),COLUMN($O$2)),MAX($O$2:O503)+1),0)</f>
        <v>0</v>
      </c>
      <c r="P504" s="111" t="str">
        <f t="shared" si="50"/>
        <v/>
      </c>
      <c r="Q504" s="97"/>
      <c r="R504" s="28"/>
    </row>
    <row r="505" spans="1:18" x14ac:dyDescent="0.25">
      <c r="A505" s="30"/>
      <c r="B505" s="30" t="str">
        <f t="shared" si="51"/>
        <v/>
      </c>
      <c r="C505" s="31"/>
      <c r="D505" s="102" t="str">
        <f>IF(E505&lt;&gt;"",VLOOKUP(E505,[1]CLIENTES!$A$2:$B$1001,2,FALSE),"")</f>
        <v/>
      </c>
      <c r="E505" s="33"/>
      <c r="F505" s="34"/>
      <c r="G505" s="35">
        <v>21</v>
      </c>
      <c r="H505" s="36"/>
      <c r="I505" s="37">
        <f t="shared" si="46"/>
        <v>0</v>
      </c>
      <c r="J505" s="37">
        <f t="shared" si="47"/>
        <v>0</v>
      </c>
      <c r="K505" s="37"/>
      <c r="L505" s="37">
        <f t="shared" si="48"/>
        <v>0</v>
      </c>
      <c r="N505" s="109" t="str">
        <f t="shared" si="49"/>
        <v/>
      </c>
      <c r="O505" s="110">
        <f>IF(AND(D505&lt;&gt;"",SUMIF($D$3:$D$517,D505,$F$3:$F$517)+SUMIF($D$3:$D$517,D505,$I$3:$I$517)+SUMIF($D$3:$D$517,D505,$J$3:$J$517)&gt;3005.06),IF(COUNTIF($D$3:D505,D505)&gt;1,INDEX([1]INGRESOS!$A$1:$O$523,MATCH(D505,$D$2:D504,0),COLUMN($O$2)),MAX($O$2:O504)+1),0)</f>
        <v>0</v>
      </c>
      <c r="P505" s="111" t="str">
        <f t="shared" si="50"/>
        <v/>
      </c>
      <c r="Q505" s="97"/>
      <c r="R505" s="28"/>
    </row>
    <row r="506" spans="1:18" x14ac:dyDescent="0.25">
      <c r="A506" s="30"/>
      <c r="B506" s="30" t="str">
        <f t="shared" si="51"/>
        <v/>
      </c>
      <c r="C506" s="31"/>
      <c r="D506" s="102" t="str">
        <f>IF(E506&lt;&gt;"",VLOOKUP(E506,[1]CLIENTES!$A$2:$B$1001,2,FALSE),"")</f>
        <v/>
      </c>
      <c r="E506" s="33"/>
      <c r="F506" s="34"/>
      <c r="G506" s="35">
        <v>21</v>
      </c>
      <c r="H506" s="36"/>
      <c r="I506" s="37">
        <f t="shared" si="46"/>
        <v>0</v>
      </c>
      <c r="J506" s="37">
        <f t="shared" si="47"/>
        <v>0</v>
      </c>
      <c r="K506" s="37"/>
      <c r="L506" s="37">
        <f t="shared" si="48"/>
        <v>0</v>
      </c>
      <c r="N506" s="109" t="str">
        <f t="shared" si="49"/>
        <v/>
      </c>
      <c r="O506" s="110">
        <f>IF(AND(D506&lt;&gt;"",SUMIF($D$3:$D$517,D506,$F$3:$F$517)+SUMIF($D$3:$D$517,D506,$I$3:$I$517)+SUMIF($D$3:$D$517,D506,$J$3:$J$517)&gt;3005.06),IF(COUNTIF($D$3:D506,D506)&gt;1,INDEX([1]INGRESOS!$A$1:$O$523,MATCH(D506,$D$2:D505,0),COLUMN($O$2)),MAX($O$2:O505)+1),0)</f>
        <v>0</v>
      </c>
      <c r="P506" s="111" t="str">
        <f t="shared" si="50"/>
        <v/>
      </c>
      <c r="Q506" s="97"/>
      <c r="R506" s="28"/>
    </row>
    <row r="507" spans="1:18" x14ac:dyDescent="0.25">
      <c r="A507" s="30"/>
      <c r="B507" s="30" t="str">
        <f t="shared" si="51"/>
        <v/>
      </c>
      <c r="C507" s="31"/>
      <c r="D507" s="102" t="str">
        <f>IF(E507&lt;&gt;"",VLOOKUP(E507,[1]CLIENTES!$A$2:$B$1001,2,FALSE),"")</f>
        <v/>
      </c>
      <c r="E507" s="33"/>
      <c r="F507" s="34"/>
      <c r="G507" s="35">
        <v>21</v>
      </c>
      <c r="H507" s="36"/>
      <c r="I507" s="37">
        <f t="shared" si="46"/>
        <v>0</v>
      </c>
      <c r="J507" s="37">
        <f t="shared" si="47"/>
        <v>0</v>
      </c>
      <c r="K507" s="37"/>
      <c r="L507" s="37">
        <f t="shared" si="48"/>
        <v>0</v>
      </c>
      <c r="N507" s="109" t="str">
        <f t="shared" si="49"/>
        <v/>
      </c>
      <c r="O507" s="110">
        <f>IF(AND(D507&lt;&gt;"",SUMIF($D$3:$D$517,D507,$F$3:$F$517)+SUMIF($D$3:$D$517,D507,$I$3:$I$517)+SUMIF($D$3:$D$517,D507,$J$3:$J$517)&gt;3005.06),IF(COUNTIF($D$3:D507,D507)&gt;1,INDEX([1]INGRESOS!$A$1:$O$523,MATCH(D507,$D$2:D506,0),COLUMN($O$2)),MAX($O$2:O506)+1),0)</f>
        <v>0</v>
      </c>
      <c r="P507" s="111" t="str">
        <f t="shared" si="50"/>
        <v/>
      </c>
      <c r="Q507" s="96"/>
    </row>
    <row r="508" spans="1:18" x14ac:dyDescent="0.25">
      <c r="A508" s="30"/>
      <c r="B508" s="30" t="str">
        <f t="shared" si="51"/>
        <v/>
      </c>
      <c r="C508" s="31"/>
      <c r="D508" s="102" t="str">
        <f>IF(E508&lt;&gt;"",VLOOKUP(E508,[1]CLIENTES!$A$2:$B$1001,2,FALSE),"")</f>
        <v/>
      </c>
      <c r="E508" s="33"/>
      <c r="F508" s="34"/>
      <c r="G508" s="35">
        <v>21</v>
      </c>
      <c r="H508" s="36"/>
      <c r="I508" s="37">
        <f t="shared" ref="I508:I517" si="52">ROUND((F508*(G508/100)),2)</f>
        <v>0</v>
      </c>
      <c r="J508" s="37">
        <f t="shared" ref="J508:J517" si="53">ROUND((F508*(H508/100)),2)</f>
        <v>0</v>
      </c>
      <c r="K508" s="37"/>
      <c r="L508" s="37">
        <f t="shared" ref="L508:L517" si="54">+F508+I508+J508-K508</f>
        <v>0</v>
      </c>
      <c r="N508" s="109" t="str">
        <f t="shared" ref="N508:N517" si="55">IF(F508&lt;&gt;"",IF(MONTH(A508)&lt;=3,1,IF(AND(MONTH(A508)&gt;3,MONTH(A508)&lt;=6),2,IF(AND(MONTH(A508)&gt;6,MONTH(A508)&lt;=9),3,4))),"")</f>
        <v/>
      </c>
      <c r="O508" s="110">
        <f>IF(AND(D508&lt;&gt;"",SUMIF($D$3:$D$517,D508,$F$3:$F$517)+SUMIF($D$3:$D$517,D508,$I$3:$I$517)+SUMIF($D$3:$D$517,D508,$J$3:$J$517)&gt;3005.06),IF(COUNTIF($D$3:D508,D508)&gt;1,INDEX([1]INGRESOS!$A$1:$O$523,MATCH(D508,$D$2:D507,0),COLUMN($O$2)),MAX($O$2:O507)+1),0)</f>
        <v>0</v>
      </c>
      <c r="P508" s="111" t="str">
        <f t="shared" ref="P508:P517" si="56">IF(A508&lt;&gt;"",MONTH(A508),"")</f>
        <v/>
      </c>
      <c r="Q508" s="96"/>
    </row>
    <row r="509" spans="1:18" x14ac:dyDescent="0.25">
      <c r="A509" s="30"/>
      <c r="B509" s="30" t="str">
        <f t="shared" si="51"/>
        <v/>
      </c>
      <c r="C509" s="31"/>
      <c r="D509" s="102" t="str">
        <f>IF(E509&lt;&gt;"",VLOOKUP(E509,[1]CLIENTES!$A$2:$B$1001,2,FALSE),"")</f>
        <v/>
      </c>
      <c r="E509" s="33"/>
      <c r="F509" s="34"/>
      <c r="G509" s="35">
        <v>21</v>
      </c>
      <c r="H509" s="36"/>
      <c r="I509" s="37">
        <f t="shared" si="52"/>
        <v>0</v>
      </c>
      <c r="J509" s="37">
        <f t="shared" si="53"/>
        <v>0</v>
      </c>
      <c r="K509" s="37"/>
      <c r="L509" s="37">
        <f t="shared" si="54"/>
        <v>0</v>
      </c>
      <c r="N509" s="109" t="str">
        <f t="shared" si="55"/>
        <v/>
      </c>
      <c r="O509" s="110">
        <f>IF(AND(D509&lt;&gt;"",SUMIF($D$3:$D$517,D509,$F$3:$F$517)+SUMIF($D$3:$D$517,D509,$I$3:$I$517)+SUMIF($D$3:$D$517,D509,$J$3:$J$517)&gt;3005.06),IF(COUNTIF($D$3:D509,D509)&gt;1,INDEX([1]INGRESOS!$A$1:$O$523,MATCH(D509,$D$2:D508,0),COLUMN($O$2)),MAX($O$2:O508)+1),0)</f>
        <v>0</v>
      </c>
      <c r="P509" s="111" t="str">
        <f t="shared" si="56"/>
        <v/>
      </c>
      <c r="Q509" s="96"/>
    </row>
    <row r="510" spans="1:18" x14ac:dyDescent="0.25">
      <c r="A510" s="30"/>
      <c r="B510" s="30" t="str">
        <f t="shared" si="51"/>
        <v/>
      </c>
      <c r="C510" s="31"/>
      <c r="D510" s="102" t="str">
        <f>IF(E510&lt;&gt;"",VLOOKUP(E510,[1]CLIENTES!$A$2:$B$1001,2,FALSE),"")</f>
        <v/>
      </c>
      <c r="E510" s="33"/>
      <c r="F510" s="34"/>
      <c r="G510" s="35">
        <v>21</v>
      </c>
      <c r="H510" s="36"/>
      <c r="I510" s="37">
        <f t="shared" si="52"/>
        <v>0</v>
      </c>
      <c r="J510" s="37">
        <f t="shared" si="53"/>
        <v>0</v>
      </c>
      <c r="K510" s="37"/>
      <c r="L510" s="37">
        <f t="shared" si="54"/>
        <v>0</v>
      </c>
      <c r="N510" s="109" t="str">
        <f t="shared" si="55"/>
        <v/>
      </c>
      <c r="O510" s="110">
        <f>IF(AND(D510&lt;&gt;"",SUMIF($D$3:$D$517,D510,$F$3:$F$517)+SUMIF($D$3:$D$517,D510,$I$3:$I$517)+SUMIF($D$3:$D$517,D510,$J$3:$J$517)&gt;3005.06),IF(COUNTIF($D$3:D510,D510)&gt;1,INDEX([1]INGRESOS!$A$1:$O$523,MATCH(D510,$D$2:D509,0),COLUMN($O$2)),MAX($O$2:O509)+1),0)</f>
        <v>0</v>
      </c>
      <c r="P510" s="111" t="str">
        <f t="shared" si="56"/>
        <v/>
      </c>
      <c r="Q510" s="96"/>
    </row>
    <row r="511" spans="1:18" x14ac:dyDescent="0.25">
      <c r="A511" s="30"/>
      <c r="B511" s="30" t="str">
        <f t="shared" si="51"/>
        <v/>
      </c>
      <c r="C511" s="31"/>
      <c r="D511" s="102" t="str">
        <f>IF(E511&lt;&gt;"",VLOOKUP(E511,[1]CLIENTES!$A$2:$B$1001,2,FALSE),"")</f>
        <v/>
      </c>
      <c r="E511" s="33"/>
      <c r="F511" s="34"/>
      <c r="G511" s="35">
        <v>21</v>
      </c>
      <c r="H511" s="36"/>
      <c r="I511" s="37">
        <f t="shared" si="52"/>
        <v>0</v>
      </c>
      <c r="J511" s="37">
        <f t="shared" si="53"/>
        <v>0</v>
      </c>
      <c r="K511" s="37"/>
      <c r="L511" s="37">
        <f t="shared" si="54"/>
        <v>0</v>
      </c>
      <c r="N511" s="109" t="str">
        <f t="shared" si="55"/>
        <v/>
      </c>
      <c r="O511" s="110">
        <f>IF(AND(D511&lt;&gt;"",SUMIF($D$3:$D$517,D511,$F$3:$F$517)+SUMIF($D$3:$D$517,D511,$I$3:$I$517)+SUMIF($D$3:$D$517,D511,$J$3:$J$517)&gt;3005.06),IF(COUNTIF($D$3:D511,D511)&gt;1,INDEX([1]INGRESOS!$A$1:$O$523,MATCH(D511,$D$2:D510,0),COLUMN($O$2)),MAX($O$2:O510)+1),0)</f>
        <v>0</v>
      </c>
      <c r="P511" s="111" t="str">
        <f t="shared" si="56"/>
        <v/>
      </c>
      <c r="Q511" s="96"/>
    </row>
    <row r="512" spans="1:18" x14ac:dyDescent="0.25">
      <c r="A512" s="30"/>
      <c r="B512" s="30" t="str">
        <f t="shared" si="51"/>
        <v/>
      </c>
      <c r="C512" s="31"/>
      <c r="D512" s="102" t="str">
        <f>IF(E512&lt;&gt;"",VLOOKUP(E512,[1]CLIENTES!$A$2:$B$1001,2,FALSE),"")</f>
        <v/>
      </c>
      <c r="E512" s="33"/>
      <c r="F512" s="34"/>
      <c r="G512" s="35">
        <v>21</v>
      </c>
      <c r="H512" s="36"/>
      <c r="I512" s="37">
        <f t="shared" si="52"/>
        <v>0</v>
      </c>
      <c r="J512" s="37">
        <f t="shared" si="53"/>
        <v>0</v>
      </c>
      <c r="K512" s="37"/>
      <c r="L512" s="37">
        <f t="shared" si="54"/>
        <v>0</v>
      </c>
      <c r="N512" s="109" t="str">
        <f t="shared" si="55"/>
        <v/>
      </c>
      <c r="O512" s="110">
        <f>IF(AND(D512&lt;&gt;"",SUMIF($D$3:$D$517,D512,$F$3:$F$517)+SUMIF($D$3:$D$517,D512,$I$3:$I$517)+SUMIF($D$3:$D$517,D512,$J$3:$J$517)&gt;3005.06),IF(COUNTIF($D$3:D512,D512)&gt;1,INDEX([1]INGRESOS!$A$1:$O$523,MATCH(D512,$D$2:D511,0),COLUMN($O$2)),MAX($O$2:O511)+1),0)</f>
        <v>0</v>
      </c>
      <c r="P512" s="111" t="str">
        <f t="shared" si="56"/>
        <v/>
      </c>
      <c r="Q512" s="96"/>
    </row>
    <row r="513" spans="1:18" x14ac:dyDescent="0.25">
      <c r="A513" s="30"/>
      <c r="B513" s="30" t="str">
        <f t="shared" si="51"/>
        <v/>
      </c>
      <c r="C513" s="31"/>
      <c r="D513" s="102" t="str">
        <f>IF(E513&lt;&gt;"",VLOOKUP(E513,[1]CLIENTES!$A$2:$B$1001,2,FALSE),"")</f>
        <v/>
      </c>
      <c r="E513" s="33"/>
      <c r="F513" s="34"/>
      <c r="G513" s="35">
        <v>21</v>
      </c>
      <c r="H513" s="36"/>
      <c r="I513" s="37">
        <f t="shared" si="52"/>
        <v>0</v>
      </c>
      <c r="J513" s="37">
        <f t="shared" si="53"/>
        <v>0</v>
      </c>
      <c r="K513" s="37"/>
      <c r="L513" s="37">
        <f t="shared" si="54"/>
        <v>0</v>
      </c>
      <c r="N513" s="109" t="str">
        <f t="shared" si="55"/>
        <v/>
      </c>
      <c r="O513" s="110">
        <f>IF(AND(D513&lt;&gt;"",SUMIF($D$3:$D$517,D513,$F$3:$F$517)+SUMIF($D$3:$D$517,D513,$I$3:$I$517)+SUMIF($D$3:$D$517,D513,$J$3:$J$517)&gt;3005.06),IF(COUNTIF($D$3:D513,D513)&gt;1,INDEX([1]INGRESOS!$A$1:$O$523,MATCH(D513,$D$2:D512,0),COLUMN($O$2)),MAX($O$2:O512)+1),0)</f>
        <v>0</v>
      </c>
      <c r="P513" s="111" t="str">
        <f t="shared" si="56"/>
        <v/>
      </c>
      <c r="Q513" s="96"/>
    </row>
    <row r="514" spans="1:18" x14ac:dyDescent="0.25">
      <c r="A514" s="30"/>
      <c r="B514" s="30" t="str">
        <f t="shared" si="51"/>
        <v/>
      </c>
      <c r="C514" s="31"/>
      <c r="D514" s="102" t="str">
        <f>IF(E514&lt;&gt;"",VLOOKUP(E514,[1]CLIENTES!$A$2:$B$1001,2,FALSE),"")</f>
        <v/>
      </c>
      <c r="E514" s="33"/>
      <c r="F514" s="34"/>
      <c r="G514" s="35">
        <v>21</v>
      </c>
      <c r="H514" s="36"/>
      <c r="I514" s="37">
        <f t="shared" si="52"/>
        <v>0</v>
      </c>
      <c r="J514" s="37">
        <f t="shared" si="53"/>
        <v>0</v>
      </c>
      <c r="K514" s="37"/>
      <c r="L514" s="37">
        <f t="shared" si="54"/>
        <v>0</v>
      </c>
      <c r="N514" s="109" t="str">
        <f t="shared" si="55"/>
        <v/>
      </c>
      <c r="O514" s="110">
        <f>IF(AND(D514&lt;&gt;"",SUMIF($D$3:$D$517,D514,$F$3:$F$517)+SUMIF($D$3:$D$517,D514,$I$3:$I$517)+SUMIF($D$3:$D$517,D514,$J$3:$J$517)&gt;3005.06),IF(COUNTIF($D$3:D514,D514)&gt;1,INDEX([1]INGRESOS!$A$1:$O$523,MATCH(D514,$D$2:D513,0),COLUMN($O$2)),MAX($O$2:O513)+1),0)</f>
        <v>0</v>
      </c>
      <c r="P514" s="111" t="str">
        <f t="shared" si="56"/>
        <v/>
      </c>
      <c r="Q514" s="96"/>
    </row>
    <row r="515" spans="1:18" x14ac:dyDescent="0.25">
      <c r="A515" s="30"/>
      <c r="B515" s="30" t="str">
        <f t="shared" si="51"/>
        <v/>
      </c>
      <c r="C515" s="31"/>
      <c r="D515" s="102" t="str">
        <f>IF(E515&lt;&gt;"",VLOOKUP(E515,[1]CLIENTES!$A$2:$B$1001,2,FALSE),"")</f>
        <v/>
      </c>
      <c r="E515" s="33"/>
      <c r="F515" s="34"/>
      <c r="G515" s="35">
        <v>21</v>
      </c>
      <c r="H515" s="36"/>
      <c r="I515" s="37">
        <f t="shared" si="52"/>
        <v>0</v>
      </c>
      <c r="J515" s="37">
        <f t="shared" si="53"/>
        <v>0</v>
      </c>
      <c r="K515" s="37"/>
      <c r="L515" s="37">
        <f t="shared" si="54"/>
        <v>0</v>
      </c>
      <c r="N515" s="109" t="str">
        <f t="shared" si="55"/>
        <v/>
      </c>
      <c r="O515" s="110">
        <f>IF(AND(D515&lt;&gt;"",SUMIF($D$3:$D$517,D515,$F$3:$F$517)+SUMIF($D$3:$D$517,D515,$I$3:$I$517)+SUMIF($D$3:$D$517,D515,$J$3:$J$517)&gt;3005.06),IF(COUNTIF($D$3:D515,D515)&gt;1,INDEX([1]INGRESOS!$A$1:$O$523,MATCH(D515,$D$2:D514,0),COLUMN($O$2)),MAX($O$2:O514)+1),0)</f>
        <v>0</v>
      </c>
      <c r="P515" s="111" t="str">
        <f t="shared" si="56"/>
        <v/>
      </c>
      <c r="Q515" s="96"/>
    </row>
    <row r="516" spans="1:18" x14ac:dyDescent="0.25">
      <c r="A516" s="30"/>
      <c r="B516" s="30" t="str">
        <f t="shared" si="51"/>
        <v/>
      </c>
      <c r="C516" s="31"/>
      <c r="D516" s="102" t="str">
        <f>IF(E516&lt;&gt;"",VLOOKUP(E516,[1]CLIENTES!$A$2:$B$1001,2,FALSE),"")</f>
        <v/>
      </c>
      <c r="E516" s="33"/>
      <c r="F516" s="34"/>
      <c r="G516" s="35">
        <v>21</v>
      </c>
      <c r="H516" s="36"/>
      <c r="I516" s="37">
        <f t="shared" si="52"/>
        <v>0</v>
      </c>
      <c r="J516" s="37">
        <f t="shared" si="53"/>
        <v>0</v>
      </c>
      <c r="K516" s="37"/>
      <c r="L516" s="37">
        <f t="shared" si="54"/>
        <v>0</v>
      </c>
      <c r="N516" s="109" t="str">
        <f t="shared" si="55"/>
        <v/>
      </c>
      <c r="O516" s="110">
        <f>IF(AND(D516&lt;&gt;"",SUMIF($D$3:$D$517,D516,$F$3:$F$517)+SUMIF($D$3:$D$517,D516,$I$3:$I$517)+SUMIF($D$3:$D$517,D516,$J$3:$J$517)&gt;3005.06),IF(COUNTIF($D$3:D516,D516)&gt;1,INDEX([1]INGRESOS!$A$1:$O$523,MATCH(D516,$D$2:D515,0),COLUMN($O$2)),MAX($O$2:O515)+1),0)</f>
        <v>0</v>
      </c>
      <c r="P516" s="111" t="str">
        <f t="shared" si="56"/>
        <v/>
      </c>
      <c r="Q516" s="96"/>
    </row>
    <row r="517" spans="1:18" x14ac:dyDescent="0.25">
      <c r="A517" s="30"/>
      <c r="B517" s="30" t="str">
        <f t="shared" si="51"/>
        <v/>
      </c>
      <c r="C517" s="31"/>
      <c r="D517" s="102" t="str">
        <f>IF(E517&lt;&gt;"",VLOOKUP(E517,[1]CLIENTES!$A$2:$B$1001,2,FALSE),"")</f>
        <v/>
      </c>
      <c r="E517" s="33"/>
      <c r="F517" s="34"/>
      <c r="G517" s="35">
        <v>21</v>
      </c>
      <c r="H517" s="36"/>
      <c r="I517" s="37">
        <f t="shared" si="52"/>
        <v>0</v>
      </c>
      <c r="J517" s="37">
        <f t="shared" si="53"/>
        <v>0</v>
      </c>
      <c r="K517" s="37"/>
      <c r="L517" s="37">
        <f t="shared" si="54"/>
        <v>0</v>
      </c>
      <c r="N517" s="109" t="str">
        <f t="shared" si="55"/>
        <v/>
      </c>
      <c r="O517" s="110">
        <f>IF(AND(D517&lt;&gt;"",SUMIF($D$3:$D$517,D517,$F$3:$F$517)+SUMIF($D$3:$D$517,D517,$I$3:$I$517)+SUMIF($D$3:$D$517,D517,$J$3:$J$517)&gt;3005.06),IF(COUNTIF($D$3:D517,D517)&gt;1,INDEX([1]INGRESOS!$A$1:$O$523,MATCH(D517,$D$2:D516,0),COLUMN($O$2)),MAX($O$2:O516)+1),0)</f>
        <v>0</v>
      </c>
      <c r="P517" s="111" t="str">
        <f t="shared" si="56"/>
        <v/>
      </c>
      <c r="Q517" s="96"/>
    </row>
    <row r="518" spans="1:18" x14ac:dyDescent="0.25">
      <c r="A518" s="103"/>
      <c r="B518" s="103"/>
      <c r="C518" s="103"/>
      <c r="D518" s="103"/>
      <c r="E518" s="104" t="s">
        <v>182</v>
      </c>
      <c r="F518" s="105">
        <f>SUM(F3:F517)</f>
        <v>127263.57999999999</v>
      </c>
      <c r="G518" s="105"/>
      <c r="H518" s="105"/>
      <c r="I518" s="105">
        <f>SUM(I3:I517)</f>
        <v>26725.360000000008</v>
      </c>
      <c r="J518" s="105">
        <f>SUM(J3:J517)</f>
        <v>0</v>
      </c>
      <c r="K518" s="105">
        <f>SUM(K3:K517)</f>
        <v>1035</v>
      </c>
      <c r="L518" s="105">
        <f>SUM(L3:L517)</f>
        <v>152953.93999999997</v>
      </c>
      <c r="O518" s="97"/>
      <c r="P518" s="97"/>
      <c r="Q518" s="96"/>
    </row>
    <row r="519" spans="1:18" customFormat="1" x14ac:dyDescent="0.25">
      <c r="M519" s="100"/>
      <c r="N519" s="100"/>
      <c r="O519" s="100"/>
      <c r="P519" s="97"/>
      <c r="Q519" s="118"/>
      <c r="R519" s="106"/>
    </row>
    <row r="520" spans="1:18" customFormat="1" x14ac:dyDescent="0.25">
      <c r="M520" s="100"/>
      <c r="N520" s="100"/>
      <c r="O520" s="100"/>
      <c r="P520" s="97"/>
      <c r="Q520" s="118"/>
      <c r="R520" s="106"/>
    </row>
    <row r="521" spans="1:18" customFormat="1" x14ac:dyDescent="0.25">
      <c r="M521" s="100"/>
      <c r="N521" s="100"/>
      <c r="O521" s="100"/>
      <c r="P521" s="97"/>
      <c r="Q521" s="118"/>
      <c r="R521" s="106"/>
    </row>
    <row r="522" spans="1:18" customFormat="1" x14ac:dyDescent="0.25">
      <c r="M522" s="100"/>
      <c r="N522" s="100"/>
      <c r="O522" s="100"/>
      <c r="P522" s="97"/>
      <c r="Q522" s="118"/>
      <c r="R522" s="106"/>
    </row>
    <row r="523" spans="1:18" customFormat="1" x14ac:dyDescent="0.25">
      <c r="M523" s="100"/>
      <c r="N523" s="100"/>
      <c r="O523" s="100"/>
      <c r="P523" s="97"/>
      <c r="Q523" s="118"/>
      <c r="R523" s="106"/>
    </row>
    <row r="524" spans="1:18" customFormat="1" x14ac:dyDescent="0.25">
      <c r="M524" s="100"/>
      <c r="N524" s="100"/>
      <c r="O524" s="100"/>
      <c r="P524" s="97"/>
      <c r="Q524" s="118"/>
      <c r="R524" s="106"/>
    </row>
    <row r="525" spans="1:18" customFormat="1" x14ac:dyDescent="0.25">
      <c r="M525" s="100"/>
      <c r="N525" s="100"/>
      <c r="O525" s="100"/>
      <c r="P525" s="97"/>
      <c r="Q525" s="118"/>
      <c r="R525" s="106"/>
    </row>
    <row r="526" spans="1:18" customFormat="1" x14ac:dyDescent="0.25">
      <c r="M526" s="100"/>
      <c r="N526" s="100"/>
      <c r="O526" s="100"/>
      <c r="P526" s="97"/>
      <c r="Q526" s="118"/>
      <c r="R526" s="106"/>
    </row>
    <row r="527" spans="1:18" customFormat="1" x14ac:dyDescent="0.25">
      <c r="M527" s="100"/>
      <c r="N527" s="100"/>
      <c r="O527" s="100"/>
      <c r="P527" s="97"/>
      <c r="Q527" s="118"/>
      <c r="R527" s="106"/>
    </row>
    <row r="528" spans="1:18" customFormat="1" x14ac:dyDescent="0.25">
      <c r="M528" s="100"/>
      <c r="N528" s="100"/>
      <c r="O528" s="100"/>
      <c r="P528" s="97"/>
      <c r="Q528" s="118"/>
      <c r="R528" s="106"/>
    </row>
    <row r="529" spans="13:18" customFormat="1" x14ac:dyDescent="0.25">
      <c r="M529" s="100"/>
      <c r="N529" s="100"/>
      <c r="O529" s="100"/>
      <c r="P529" s="97"/>
      <c r="Q529" s="118"/>
      <c r="R529" s="106"/>
    </row>
    <row r="530" spans="13:18" customFormat="1" x14ac:dyDescent="0.25">
      <c r="M530" s="100"/>
      <c r="N530" s="100"/>
      <c r="O530" s="100"/>
      <c r="P530" s="97"/>
      <c r="Q530" s="118"/>
      <c r="R530" s="106"/>
    </row>
    <row r="531" spans="13:18" customFormat="1" x14ac:dyDescent="0.25">
      <c r="M531" s="100"/>
      <c r="N531" s="100"/>
      <c r="O531" s="100"/>
      <c r="P531" s="97"/>
      <c r="Q531" s="118"/>
      <c r="R531" s="106"/>
    </row>
    <row r="532" spans="13:18" customFormat="1" x14ac:dyDescent="0.25">
      <c r="M532" s="100"/>
      <c r="N532" s="100"/>
      <c r="O532" s="100"/>
      <c r="P532" s="97"/>
      <c r="Q532" s="118"/>
      <c r="R532" s="106"/>
    </row>
    <row r="533" spans="13:18" customFormat="1" x14ac:dyDescent="0.25">
      <c r="M533" s="100"/>
      <c r="N533" s="100"/>
      <c r="O533" s="100"/>
      <c r="P533" s="97"/>
      <c r="Q533" s="118"/>
      <c r="R533" s="106"/>
    </row>
    <row r="534" spans="13:18" customFormat="1" x14ac:dyDescent="0.25">
      <c r="M534" s="100"/>
      <c r="N534" s="100"/>
      <c r="O534" s="100"/>
      <c r="P534" s="97"/>
      <c r="Q534" s="118"/>
      <c r="R534" s="106"/>
    </row>
    <row r="535" spans="13:18" customFormat="1" x14ac:dyDescent="0.25">
      <c r="M535" s="100"/>
      <c r="N535" s="100"/>
      <c r="O535" s="100"/>
      <c r="P535" s="97"/>
      <c r="Q535" s="118"/>
      <c r="R535" s="106"/>
    </row>
    <row r="536" spans="13:18" customFormat="1" x14ac:dyDescent="0.25">
      <c r="M536" s="100"/>
      <c r="N536" s="100"/>
      <c r="O536" s="100"/>
      <c r="P536" s="97"/>
      <c r="Q536" s="118"/>
      <c r="R536" s="106"/>
    </row>
    <row r="537" spans="13:18" customFormat="1" x14ac:dyDescent="0.25">
      <c r="M537" s="100"/>
      <c r="N537" s="100"/>
      <c r="O537" s="100"/>
      <c r="P537" s="97"/>
      <c r="Q537" s="118"/>
      <c r="R537" s="106"/>
    </row>
    <row r="538" spans="13:18" customFormat="1" x14ac:dyDescent="0.25">
      <c r="M538" s="100"/>
      <c r="N538" s="100"/>
      <c r="O538" s="100"/>
      <c r="P538" s="97"/>
      <c r="Q538" s="118"/>
      <c r="R538" s="106"/>
    </row>
    <row r="539" spans="13:18" customFormat="1" x14ac:dyDescent="0.25">
      <c r="M539" s="100"/>
      <c r="N539" s="100"/>
      <c r="O539" s="100"/>
      <c r="P539" s="97"/>
      <c r="Q539" s="118"/>
      <c r="R539" s="106"/>
    </row>
    <row r="540" spans="13:18" customFormat="1" x14ac:dyDescent="0.25">
      <c r="M540" s="100"/>
      <c r="N540" s="100"/>
      <c r="O540" s="100"/>
      <c r="P540" s="97"/>
      <c r="Q540" s="118"/>
      <c r="R540" s="106"/>
    </row>
    <row r="541" spans="13:18" customFormat="1" x14ac:dyDescent="0.25">
      <c r="M541" s="100"/>
      <c r="N541" s="100"/>
      <c r="O541" s="100"/>
      <c r="P541" s="97"/>
      <c r="Q541" s="118"/>
      <c r="R541" s="106"/>
    </row>
    <row r="542" spans="13:18" customFormat="1" x14ac:dyDescent="0.25">
      <c r="M542" s="100"/>
      <c r="N542" s="100"/>
      <c r="O542" s="100"/>
      <c r="P542" s="97"/>
      <c r="Q542" s="118"/>
      <c r="R542" s="106"/>
    </row>
    <row r="543" spans="13:18" customFormat="1" x14ac:dyDescent="0.25">
      <c r="M543" s="100"/>
      <c r="N543" s="100"/>
      <c r="O543" s="100"/>
      <c r="P543" s="97"/>
      <c r="Q543" s="118"/>
      <c r="R543" s="106"/>
    </row>
    <row r="544" spans="13:18" customFormat="1" x14ac:dyDescent="0.25">
      <c r="M544" s="100"/>
      <c r="N544" s="100"/>
      <c r="O544" s="100"/>
      <c r="P544" s="97"/>
      <c r="Q544" s="118"/>
      <c r="R544" s="106"/>
    </row>
    <row r="545" spans="13:18" customFormat="1" x14ac:dyDescent="0.25">
      <c r="M545" s="100"/>
      <c r="N545" s="100"/>
      <c r="O545" s="100"/>
      <c r="P545" s="97"/>
      <c r="Q545" s="118"/>
      <c r="R545" s="106"/>
    </row>
    <row r="546" spans="13:18" customFormat="1" x14ac:dyDescent="0.25">
      <c r="M546" s="100"/>
      <c r="N546" s="100"/>
      <c r="O546" s="100"/>
      <c r="P546" s="97"/>
      <c r="Q546" s="118"/>
      <c r="R546" s="106"/>
    </row>
    <row r="547" spans="13:18" customFormat="1" x14ac:dyDescent="0.25">
      <c r="M547" s="100"/>
      <c r="N547" s="100"/>
      <c r="O547" s="100"/>
      <c r="P547" s="97"/>
      <c r="Q547" s="118"/>
      <c r="R547" s="106"/>
    </row>
    <row r="548" spans="13:18" customFormat="1" x14ac:dyDescent="0.25">
      <c r="M548" s="100"/>
      <c r="N548" s="100"/>
      <c r="O548" s="100"/>
      <c r="P548" s="97"/>
      <c r="Q548" s="118"/>
      <c r="R548" s="106"/>
    </row>
    <row r="549" spans="13:18" customFormat="1" x14ac:dyDescent="0.25">
      <c r="M549" s="100"/>
      <c r="N549" s="100"/>
      <c r="O549" s="100"/>
      <c r="P549" s="97"/>
      <c r="Q549" s="118"/>
      <c r="R549" s="106"/>
    </row>
    <row r="550" spans="13:18" customFormat="1" x14ac:dyDescent="0.25">
      <c r="M550" s="100"/>
      <c r="N550" s="100"/>
      <c r="O550" s="100"/>
      <c r="P550" s="97"/>
      <c r="Q550" s="118"/>
      <c r="R550" s="106"/>
    </row>
    <row r="551" spans="13:18" customFormat="1" x14ac:dyDescent="0.25">
      <c r="M551" s="100"/>
      <c r="N551" s="100"/>
      <c r="O551" s="100"/>
      <c r="P551" s="97"/>
      <c r="Q551" s="118"/>
      <c r="R551" s="106"/>
    </row>
    <row r="552" spans="13:18" customFormat="1" x14ac:dyDescent="0.25">
      <c r="M552" s="100"/>
      <c r="N552" s="100"/>
      <c r="O552" s="100"/>
      <c r="P552" s="97"/>
      <c r="Q552" s="118"/>
      <c r="R552" s="106"/>
    </row>
    <row r="553" spans="13:18" customFormat="1" x14ac:dyDescent="0.25">
      <c r="M553" s="100"/>
      <c r="N553" s="100"/>
      <c r="O553" s="100"/>
      <c r="P553" s="97"/>
      <c r="Q553" s="118"/>
      <c r="R553" s="106"/>
    </row>
    <row r="554" spans="13:18" customFormat="1" x14ac:dyDescent="0.25">
      <c r="M554" s="100"/>
      <c r="N554" s="100"/>
      <c r="O554" s="100"/>
      <c r="P554" s="97"/>
      <c r="Q554" s="118"/>
      <c r="R554" s="106"/>
    </row>
    <row r="555" spans="13:18" customFormat="1" x14ac:dyDescent="0.25">
      <c r="M555" s="100"/>
      <c r="N555" s="100"/>
      <c r="O555" s="100"/>
      <c r="P555" s="97"/>
      <c r="Q555" s="118"/>
      <c r="R555" s="106"/>
    </row>
    <row r="556" spans="13:18" customFormat="1" x14ac:dyDescent="0.25">
      <c r="M556" s="100"/>
      <c r="N556" s="100"/>
      <c r="O556" s="100"/>
      <c r="P556" s="97"/>
      <c r="Q556" s="118"/>
      <c r="R556" s="106"/>
    </row>
    <row r="557" spans="13:18" customFormat="1" x14ac:dyDescent="0.25">
      <c r="M557" s="100"/>
      <c r="N557" s="100"/>
      <c r="O557" s="100"/>
      <c r="P557" s="97"/>
      <c r="Q557" s="118"/>
      <c r="R557" s="106"/>
    </row>
    <row r="558" spans="13:18" customFormat="1" x14ac:dyDescent="0.25">
      <c r="M558" s="100"/>
      <c r="N558" s="100"/>
      <c r="O558" s="100"/>
      <c r="P558" s="97"/>
      <c r="Q558" s="118"/>
      <c r="R558" s="106"/>
    </row>
    <row r="559" spans="13:18" customFormat="1" x14ac:dyDescent="0.25">
      <c r="M559" s="100"/>
      <c r="N559" s="100"/>
      <c r="O559" s="100"/>
      <c r="P559" s="97"/>
      <c r="Q559" s="118"/>
      <c r="R559" s="106"/>
    </row>
    <row r="560" spans="13:18" customFormat="1" x14ac:dyDescent="0.25">
      <c r="M560" s="100"/>
      <c r="N560" s="100"/>
      <c r="O560" s="100"/>
      <c r="P560" s="97"/>
      <c r="Q560" s="118"/>
      <c r="R560" s="106"/>
    </row>
    <row r="561" spans="13:18" customFormat="1" x14ac:dyDescent="0.25">
      <c r="M561" s="100"/>
      <c r="N561" s="100"/>
      <c r="O561" s="100"/>
      <c r="P561" s="97"/>
      <c r="Q561" s="118"/>
      <c r="R561" s="106"/>
    </row>
    <row r="562" spans="13:18" customFormat="1" x14ac:dyDescent="0.25">
      <c r="M562" s="100"/>
      <c r="N562" s="100"/>
      <c r="O562" s="100"/>
      <c r="P562" s="97"/>
      <c r="Q562" s="118"/>
      <c r="R562" s="106"/>
    </row>
    <row r="563" spans="13:18" customFormat="1" x14ac:dyDescent="0.25">
      <c r="M563" s="100"/>
      <c r="N563" s="100"/>
      <c r="O563" s="100"/>
      <c r="P563" s="97"/>
      <c r="Q563" s="118"/>
      <c r="R563" s="106"/>
    </row>
    <row r="564" spans="13:18" customFormat="1" x14ac:dyDescent="0.25">
      <c r="M564" s="100"/>
      <c r="N564" s="100"/>
      <c r="O564" s="100"/>
      <c r="P564" s="97"/>
      <c r="Q564" s="118"/>
      <c r="R564" s="106"/>
    </row>
    <row r="565" spans="13:18" customFormat="1" x14ac:dyDescent="0.25">
      <c r="M565" s="100"/>
      <c r="N565" s="100"/>
      <c r="O565" s="100"/>
      <c r="P565" s="97"/>
      <c r="Q565" s="118"/>
      <c r="R565" s="106"/>
    </row>
    <row r="566" spans="13:18" customFormat="1" x14ac:dyDescent="0.25">
      <c r="M566" s="100"/>
      <c r="N566" s="100"/>
      <c r="O566" s="100"/>
      <c r="P566" s="97"/>
      <c r="Q566" s="118"/>
      <c r="R566" s="106"/>
    </row>
    <row r="567" spans="13:18" customFormat="1" x14ac:dyDescent="0.25">
      <c r="M567" s="100"/>
      <c r="N567" s="100"/>
      <c r="O567" s="100"/>
      <c r="P567" s="97"/>
      <c r="Q567" s="118"/>
      <c r="R567" s="106"/>
    </row>
    <row r="568" spans="13:18" x14ac:dyDescent="0.25">
      <c r="O568" s="97"/>
      <c r="P568" s="97"/>
      <c r="Q568" s="96"/>
    </row>
    <row r="569" spans="13:18" x14ac:dyDescent="0.25">
      <c r="O569" s="97"/>
      <c r="P569" s="97"/>
      <c r="Q569" s="96"/>
    </row>
    <row r="570" spans="13:18" x14ac:dyDescent="0.25">
      <c r="O570" s="97"/>
      <c r="P570" s="97"/>
      <c r="Q570" s="96"/>
    </row>
  </sheetData>
  <conditionalFormatting sqref="F518:L518">
    <cfRule type="cellIs" dxfId="7" priority="18" stopIfTrue="1" operator="equal">
      <formula>0</formula>
    </cfRule>
  </conditionalFormatting>
  <conditionalFormatting sqref="I39:L43 I74:L74 I45:L48 I3:L8 I11:L14 I23:L23 I81:L517 I31:L37 I17:L20 I60:L61 I57:L57 I50:L51 I53:L54 I70:L72 I64:L66">
    <cfRule type="cellIs" dxfId="6" priority="19" stopIfTrue="1" operator="equal">
      <formula>0</formula>
    </cfRule>
  </conditionalFormatting>
  <conditionalFormatting sqref="O30 O81:O517 O44:O57 O3:O21 O59:O61 O32:O42 O64:O74 O23">
    <cfRule type="cellIs" dxfId="5" priority="20" stopIfTrue="1" operator="equal">
      <formula>0</formula>
    </cfRule>
  </conditionalFormatting>
  <conditionalFormatting sqref="I67:L68">
    <cfRule type="cellIs" dxfId="4" priority="8" stopIfTrue="1" operator="equal">
      <formula>0</formula>
    </cfRule>
  </conditionalFormatting>
  <conditionalFormatting sqref="I55:L56">
    <cfRule type="cellIs" dxfId="3" priority="6" stopIfTrue="1" operator="equal">
      <formula>0</formula>
    </cfRule>
  </conditionalFormatting>
  <conditionalFormatting sqref="I58:L58">
    <cfRule type="cellIs" dxfId="2" priority="4" stopIfTrue="1" operator="equal">
      <formula>0</formula>
    </cfRule>
  </conditionalFormatting>
  <conditionalFormatting sqref="O58">
    <cfRule type="cellIs" dxfId="1" priority="5" stopIfTrue="1" operator="equal">
      <formula>0</formula>
    </cfRule>
  </conditionalFormatting>
  <conditionalFormatting sqref="I22:L22">
    <cfRule type="cellIs" dxfId="0" priority="1" stopIfTrue="1" operator="equal">
      <formula>0</formula>
    </cfRule>
  </conditionalFormatting>
  <dataValidations count="8">
    <dataValidation type="custom" errorStyle="warning" showInputMessage="1" showErrorMessage="1" error="No olvides introducir una fecha en la primera columna._x000a_Esta &quot;fecha de registro&quot; es la que se usa para determinar la asignación a los distintos trimestres." sqref="G9:L10 G73:L73 F45:F48 F3:F14 G38:L38 F81:F517 G69:L69 F30:L30 F64:F74 G59:L59 F32:F43 G52:L52 F50:F61 F17:F23 G21:L21">
      <formula1>NOT(ISBLANK(A3))</formula1>
    </dataValidation>
    <dataValidation type="custom" errorStyle="warning" showInputMessage="1" showErrorMessage="1" error="No olvides introducir una fecha en la primera columna._x000a_Esta &quot;fecha de registro&quot; es la que se usa para determinar la asignación a los distintos trimestres." sqref="D48 D50:D59 D44:D46 D64:D74 D32:D42 D81:D517 D30 D3:D23">
      <formula1>NOT(ISBLANK(A3))</formula1>
    </dataValidation>
    <dataValidation type="custom" errorStyle="warning" showInputMessage="1" showErrorMessage="1" error="No olvides introducir una fecha en la primera columna._x000a_Esta &quot;fecha de registro&quot; es la que se usa para determinar la asignación a los distintos trimestres." sqref="C44:C48 C50:C61 C81:C517 C30 C64:C71 C32:C42 C73:C74 C3:C23">
      <formula1>NOT(ISBLANK(A3))</formula1>
    </dataValidation>
    <dataValidation type="custom" errorStyle="warning" showInputMessage="1" showErrorMessage="1" error="No olvides introducir una fecha en la primera columna._x000a_Esta &quot;fecha de registro&quot; es la que se usa para determinar la asignación a los distintos trimestres." sqref="B44:B48 B81:B517 B30 B64:B74 B32:B42 B50:B61 B3:B23">
      <formula1>NOT(ISBLANK(A3))</formula1>
    </dataValidation>
    <dataValidation type="list" errorStyle="information" sqref="D47 E48 E44:E46 E30 D60:D61 E50:E61 E81:E517 E64:E74 E32:E42 E3:E22">
      <formula1>clientes</formula1>
    </dataValidation>
    <dataValidation type="list" sqref="H39:H43 H45:H48 H3:H8 H11:H14 H22:H23 H74 H81:H517 H53:H58 H32:H37 H17:H20 H60:H61 H50:H51 H70:H72 H64:H68">
      <formula1>tipos_recargo_equivalencia</formula1>
    </dataValidation>
    <dataValidation type="list" sqref="G39:G43 G45:G48 G3:G8 G11:G14 G22:G23 G74 G81:G517 G53:G58 G31:G37 G17:G20 G60:G61 G50:G51 G70:G72 G64:G68">
      <formula1>tipos_iva</formula1>
    </dataValidation>
    <dataValidation type="custom" errorStyle="warning" showInputMessage="1" showErrorMessage="1" error="No olvides introducir una fecha en la primera columna._x000a_Esta &quot;fecha de registro&quot; es la que se usa para determinar la asignación a los distintos trimestres." sqref="F44:L44 F15:L16">
      <formula1>NOT(ISBLANK(#REF!))</formula1>
    </dataValidation>
  </dataValidations>
  <pageMargins left="0.25" right="0.25" top="0.75" bottom="0.75" header="0.3" footer="0.3"/>
  <pageSetup paperSize="9" orientation="landscape" r:id="rId1"/>
  <rowBreaks count="2" manualBreakCount="2">
    <brk id="21" max="16383" man="1"/>
    <brk id="44" max="16383"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'[5]DATOS FISCALES'!#REF!</xm:f>
          </x14:formula1>
          <xm:sqref>R30 S11:S14 R81:R324 R44:R54 R59:R61 Q59 R57 R64:R74 R32:R42 R3:R21 R23</xm:sqref>
        </x14:dataValidation>
        <x14:dataValidation type="list" allowBlank="1" showInputMessage="1" showErrorMessage="1">
          <x14:formula1>
            <xm:f>'[6]DATOS FISCALES'!#REF!</xm:f>
          </x14:formula1>
          <xm:sqref>R55:R56 R58</xm:sqref>
        </x14:dataValidation>
        <x14:dataValidation type="list" allowBlank="1" showInputMessage="1" showErrorMessage="1">
          <x14:formula1>
            <xm:f>'[4]DATOS FISCALES'!#REF!</xm:f>
          </x14:formula1>
          <xm:sqref>R22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75"/>
  <sheetViews>
    <sheetView topLeftCell="A28" workbookViewId="0">
      <selection activeCell="L39" sqref="L39"/>
    </sheetView>
  </sheetViews>
  <sheetFormatPr baseColWidth="10" defaultColWidth="11.42578125" defaultRowHeight="15" x14ac:dyDescent="0.25"/>
  <cols>
    <col min="2" max="2" width="15.42578125" customWidth="1"/>
    <col min="4" max="4" width="19.5703125" customWidth="1"/>
    <col min="5" max="5" width="7.28515625" customWidth="1"/>
    <col min="14" max="14" width="13.7109375" customWidth="1"/>
    <col min="15" max="15" width="12.85546875" customWidth="1"/>
  </cols>
  <sheetData>
    <row r="2" spans="5:5" x14ac:dyDescent="0.25">
      <c r="E2" t="s">
        <v>183</v>
      </c>
    </row>
    <row r="27" spans="1:9" x14ac:dyDescent="0.25">
      <c r="A27" t="s">
        <v>184</v>
      </c>
      <c r="C27" t="s">
        <v>185</v>
      </c>
      <c r="D27">
        <v>954.12</v>
      </c>
    </row>
    <row r="28" spans="1:9" x14ac:dyDescent="0.25">
      <c r="C28" t="s">
        <v>91</v>
      </c>
      <c r="D28">
        <v>0</v>
      </c>
    </row>
    <row r="29" spans="1:9" x14ac:dyDescent="0.25">
      <c r="C29" t="s">
        <v>186</v>
      </c>
      <c r="D29">
        <f>SUM(D27:D28)</f>
        <v>954.12</v>
      </c>
      <c r="E29" t="s">
        <v>187</v>
      </c>
    </row>
    <row r="30" spans="1:9" x14ac:dyDescent="0.25">
      <c r="I30" s="175"/>
    </row>
    <row r="31" spans="1:9" x14ac:dyDescent="0.25">
      <c r="B31" s="208"/>
      <c r="C31" s="209" t="s">
        <v>91</v>
      </c>
      <c r="D31" s="210"/>
      <c r="F31" s="208"/>
      <c r="G31" s="209" t="s">
        <v>185</v>
      </c>
      <c r="H31" s="210"/>
    </row>
    <row r="32" spans="1:9" x14ac:dyDescent="0.25">
      <c r="B32" s="207"/>
      <c r="C32" s="176"/>
      <c r="D32" s="211"/>
      <c r="F32" s="207"/>
      <c r="G32" s="176"/>
      <c r="H32" s="211"/>
    </row>
    <row r="33" spans="1:17" x14ac:dyDescent="0.25">
      <c r="B33" s="212" t="s">
        <v>131</v>
      </c>
      <c r="C33" s="213"/>
      <c r="D33" s="214" t="s">
        <v>188</v>
      </c>
      <c r="F33" s="212" t="s">
        <v>131</v>
      </c>
      <c r="G33" s="213"/>
      <c r="H33" s="214" t="s">
        <v>188</v>
      </c>
      <c r="J33" t="s">
        <v>189</v>
      </c>
      <c r="L33" s="229" t="s">
        <v>190</v>
      </c>
      <c r="M33" s="230"/>
      <c r="N33" s="231" t="s">
        <v>191</v>
      </c>
      <c r="O33" s="230" t="s">
        <v>192</v>
      </c>
      <c r="P33" s="231"/>
      <c r="Q33" s="210"/>
    </row>
    <row r="34" spans="1:17" x14ac:dyDescent="0.25">
      <c r="B34" s="215" t="s">
        <v>193</v>
      </c>
      <c r="C34" s="216">
        <f>'Previsión Ingresos'!L3+'Previsión Ingresos'!L4</f>
        <v>3509</v>
      </c>
      <c r="D34" s="217" t="s">
        <v>138</v>
      </c>
      <c r="F34" s="215" t="s">
        <v>193</v>
      </c>
      <c r="G34" s="225">
        <f>'Previsión Ingresos'!L50</f>
        <v>4000.01</v>
      </c>
      <c r="H34" s="217" t="s">
        <v>193</v>
      </c>
      <c r="J34" s="175">
        <f t="shared" ref="J34:J39" si="0">C34+G34</f>
        <v>7509.01</v>
      </c>
      <c r="L34" s="232">
        <v>4000</v>
      </c>
      <c r="M34" s="240" t="s">
        <v>193</v>
      </c>
      <c r="N34" s="233">
        <f>'Desglose pagos'!B94</f>
        <v>7582.0800000000017</v>
      </c>
      <c r="O34" s="234">
        <f>L34-N34</f>
        <v>-3582.0800000000017</v>
      </c>
      <c r="P34" s="234"/>
      <c r="Q34" s="211"/>
    </row>
    <row r="35" spans="1:17" x14ac:dyDescent="0.25">
      <c r="B35" s="215" t="s">
        <v>138</v>
      </c>
      <c r="C35" s="216">
        <f>'Previsión Ingresos'!L5+'Previsión Ingresos'!L6</f>
        <v>4101.8999999999996</v>
      </c>
      <c r="D35" s="217" t="s">
        <v>139</v>
      </c>
      <c r="F35" s="215" t="s">
        <v>138</v>
      </c>
      <c r="G35" s="225">
        <v>0</v>
      </c>
      <c r="H35" s="217" t="s">
        <v>194</v>
      </c>
      <c r="J35" s="175">
        <f t="shared" si="0"/>
        <v>4101.8999999999996</v>
      </c>
      <c r="L35" s="232">
        <f>C34+G35</f>
        <v>3509</v>
      </c>
      <c r="M35" s="240" t="s">
        <v>138</v>
      </c>
      <c r="N35" s="233">
        <f>'Desglose pagos'!C94</f>
        <v>13092.809999999998</v>
      </c>
      <c r="O35" s="234">
        <f t="shared" ref="O35:O46" si="1">L35-N35</f>
        <v>-9583.8099999999977</v>
      </c>
      <c r="P35" s="234"/>
      <c r="Q35" s="211"/>
    </row>
    <row r="36" spans="1:17" x14ac:dyDescent="0.25">
      <c r="B36" s="215" t="s">
        <v>139</v>
      </c>
      <c r="C36" s="216">
        <f>'Previsión Ingresos'!L7+'Previsión Ingresos'!L8</f>
        <v>4331.8</v>
      </c>
      <c r="D36" s="217" t="s">
        <v>140</v>
      </c>
      <c r="F36" s="215" t="s">
        <v>139</v>
      </c>
      <c r="G36" s="225">
        <f>'Previsión Ingresos'!L51</f>
        <v>2575</v>
      </c>
      <c r="H36" s="217" t="s">
        <v>194</v>
      </c>
      <c r="J36" s="175">
        <f t="shared" si="0"/>
        <v>6906.8</v>
      </c>
      <c r="L36" s="232">
        <f>C35+G36</f>
        <v>6676.9</v>
      </c>
      <c r="M36" s="240" t="s">
        <v>139</v>
      </c>
      <c r="N36" s="233">
        <f>'Desglose pagos'!D94</f>
        <v>5697.4600000000009</v>
      </c>
      <c r="O36" s="234">
        <f t="shared" si="1"/>
        <v>979.43999999999869</v>
      </c>
      <c r="P36" s="234"/>
      <c r="Q36" s="211"/>
    </row>
    <row r="37" spans="1:17" s="180" customFormat="1" x14ac:dyDescent="0.25">
      <c r="B37" s="341" t="s">
        <v>140</v>
      </c>
      <c r="C37" s="342">
        <f>'Previsión Ingresos'!L11+'Previsión Ingresos'!L12+'Previsión Ingresos'!L13+'Previsión Ingresos'!L14</f>
        <v>9064.11</v>
      </c>
      <c r="D37" s="343" t="s">
        <v>152</v>
      </c>
      <c r="F37" s="341" t="s">
        <v>140</v>
      </c>
      <c r="G37" s="342">
        <f>'Previsión Ingresos'!L53+'Previsión Ingresos'!L54</f>
        <v>3139</v>
      </c>
      <c r="H37" s="343" t="s">
        <v>140</v>
      </c>
      <c r="I37"/>
      <c r="J37" s="175">
        <f t="shared" si="0"/>
        <v>12203.11</v>
      </c>
      <c r="L37" s="235">
        <f>C36+G37</f>
        <v>7470.8</v>
      </c>
      <c r="M37" s="241" t="s">
        <v>140</v>
      </c>
      <c r="N37" s="236">
        <f>'Desglose pagos'!E94</f>
        <v>13290.04</v>
      </c>
      <c r="O37" s="234">
        <f t="shared" si="1"/>
        <v>-5819.2400000000007</v>
      </c>
      <c r="P37" s="234"/>
      <c r="Q37" s="211"/>
    </row>
    <row r="38" spans="1:17" x14ac:dyDescent="0.25">
      <c r="B38" s="353" t="s">
        <v>195</v>
      </c>
      <c r="C38" s="354">
        <f>'Previsión Ingresos'!L17+'Previsión Ingresos'!L18+'Previsión Ingresos'!L19+'Previsión Ingresos'!L20</f>
        <v>9256.5</v>
      </c>
      <c r="D38" s="355" t="s">
        <v>154</v>
      </c>
      <c r="E38" s="100"/>
      <c r="F38" s="353" t="s">
        <v>195</v>
      </c>
      <c r="G38" s="356">
        <f>'Previsión Ingresos'!L57</f>
        <v>2075.15</v>
      </c>
      <c r="H38" s="355" t="s">
        <v>152</v>
      </c>
      <c r="J38" s="175">
        <f t="shared" si="0"/>
        <v>11331.65</v>
      </c>
      <c r="L38" s="235">
        <f>C37+G38</f>
        <v>11139.26</v>
      </c>
      <c r="M38" s="240" t="s">
        <v>195</v>
      </c>
      <c r="N38" s="233">
        <f>'Desglose pagos'!F94</f>
        <v>6624.4700000000012</v>
      </c>
      <c r="O38" s="234">
        <f t="shared" si="1"/>
        <v>4514.7899999999991</v>
      </c>
      <c r="P38" s="234"/>
      <c r="Q38" s="211"/>
    </row>
    <row r="39" spans="1:17" x14ac:dyDescent="0.25">
      <c r="A39" t="s">
        <v>48</v>
      </c>
      <c r="B39" s="218" t="s">
        <v>154</v>
      </c>
      <c r="C39" s="220">
        <f>'Previsión Ingresos'!L32+'Previsión Ingresos'!L33+'Previsión Ingresos'!L34+'Previsión Ingresos'!L35+'Previsión Ingresos'!L36+'Previsión Ingresos'!L37</f>
        <v>10708.5</v>
      </c>
      <c r="D39" s="219" t="s">
        <v>160</v>
      </c>
      <c r="E39" s="65"/>
      <c r="F39" s="218" t="s">
        <v>154</v>
      </c>
      <c r="G39" s="226">
        <f>'Previsión Ingresos'!L64+'Previsión Ingresos'!L65</f>
        <v>2178</v>
      </c>
      <c r="H39" s="219" t="s">
        <v>154</v>
      </c>
      <c r="J39" s="175">
        <f t="shared" si="0"/>
        <v>12886.5</v>
      </c>
      <c r="L39" s="235">
        <f>C38+C40+G39</f>
        <v>13612.5</v>
      </c>
      <c r="M39" s="240" t="s">
        <v>154</v>
      </c>
      <c r="N39" s="233">
        <f>'Desglose pagos'!G94</f>
        <v>6807.4600000000009</v>
      </c>
      <c r="O39" s="234">
        <f t="shared" si="1"/>
        <v>6805.0399999999991</v>
      </c>
      <c r="P39" s="242"/>
      <c r="Q39" s="237"/>
    </row>
    <row r="40" spans="1:17" x14ac:dyDescent="0.25">
      <c r="B40" s="218" t="s">
        <v>154</v>
      </c>
      <c r="C40" s="220">
        <f>'Previsión Ingresos'!L22</f>
        <v>2178</v>
      </c>
      <c r="D40" s="219" t="s">
        <v>154</v>
      </c>
      <c r="E40" s="65"/>
      <c r="F40" s="218" t="s">
        <v>160</v>
      </c>
      <c r="G40" s="226">
        <f>'Previsión Ingresos'!L73</f>
        <v>3690.5</v>
      </c>
      <c r="H40" s="219" t="s">
        <v>160</v>
      </c>
      <c r="J40" s="175">
        <f t="shared" ref="J40:J45" si="2">C41+G40</f>
        <v>17363.5</v>
      </c>
      <c r="L40" s="235">
        <f>C39+G40</f>
        <v>14399</v>
      </c>
      <c r="M40" s="240" t="s">
        <v>160</v>
      </c>
      <c r="N40" s="233">
        <f>'Desglose pagos'!H94</f>
        <v>17041.379999999997</v>
      </c>
      <c r="O40" s="234">
        <f t="shared" si="1"/>
        <v>-2642.3799999999974</v>
      </c>
      <c r="P40" s="234"/>
      <c r="Q40" s="237"/>
    </row>
    <row r="41" spans="1:17" x14ac:dyDescent="0.25">
      <c r="B41" s="218" t="s">
        <v>160</v>
      </c>
      <c r="C41" s="220">
        <f>'Previsión Ingresos'!L39+'Previsión Ingresos'!L40+'Previsión Ingresos'!L41+'Previsión Ingresos'!L42+'Previsión Ingresos'!L43</f>
        <v>13673</v>
      </c>
      <c r="D41" s="219" t="s">
        <v>196</v>
      </c>
      <c r="E41" s="65"/>
      <c r="F41" s="218" t="s">
        <v>196</v>
      </c>
      <c r="G41" s="226">
        <v>0</v>
      </c>
      <c r="H41" s="227"/>
      <c r="J41" s="175">
        <f t="shared" si="2"/>
        <v>0</v>
      </c>
      <c r="L41" s="235">
        <f>C41+G41</f>
        <v>13673</v>
      </c>
      <c r="M41" s="240" t="s">
        <v>196</v>
      </c>
      <c r="N41" s="233">
        <f>'Desglose pagos'!I94</f>
        <v>6263.65</v>
      </c>
      <c r="O41" s="234">
        <f t="shared" si="1"/>
        <v>7409.35</v>
      </c>
      <c r="P41" s="234"/>
      <c r="Q41" s="237"/>
    </row>
    <row r="42" spans="1:17" x14ac:dyDescent="0.25">
      <c r="B42" s="218" t="s">
        <v>196</v>
      </c>
      <c r="C42" s="220">
        <v>0</v>
      </c>
      <c r="D42" s="219" t="s">
        <v>197</v>
      </c>
      <c r="E42" s="65"/>
      <c r="F42" s="218" t="s">
        <v>197</v>
      </c>
      <c r="G42" s="226">
        <v>0</v>
      </c>
      <c r="H42" s="227"/>
      <c r="J42" s="175">
        <f t="shared" si="2"/>
        <v>0</v>
      </c>
      <c r="L42" s="235">
        <f>C42+G42</f>
        <v>0</v>
      </c>
      <c r="M42" s="240" t="s">
        <v>197</v>
      </c>
      <c r="N42" s="233">
        <f>'Desglose pagos'!J94</f>
        <v>6113.65</v>
      </c>
      <c r="O42" s="234">
        <f t="shared" si="1"/>
        <v>-6113.65</v>
      </c>
      <c r="P42" s="234"/>
      <c r="Q42" s="237"/>
    </row>
    <row r="43" spans="1:17" x14ac:dyDescent="0.25">
      <c r="B43" s="218" t="s">
        <v>197</v>
      </c>
      <c r="C43" s="220">
        <v>0</v>
      </c>
      <c r="D43" s="219" t="s">
        <v>198</v>
      </c>
      <c r="E43" s="65"/>
      <c r="F43" s="218" t="s">
        <v>199</v>
      </c>
      <c r="G43" s="226">
        <v>0</v>
      </c>
      <c r="H43" s="227"/>
      <c r="J43" s="175">
        <f t="shared" si="2"/>
        <v>0</v>
      </c>
      <c r="L43" s="235">
        <f>C43+G43</f>
        <v>0</v>
      </c>
      <c r="M43" s="240" t="s">
        <v>199</v>
      </c>
      <c r="N43" s="233">
        <f>'Desglose pagos'!K94</f>
        <v>14764.670000000002</v>
      </c>
      <c r="O43" s="234">
        <f t="shared" si="1"/>
        <v>-14764.670000000002</v>
      </c>
      <c r="P43" s="234"/>
      <c r="Q43" s="237"/>
    </row>
    <row r="44" spans="1:17" x14ac:dyDescent="0.25">
      <c r="B44" s="218" t="s">
        <v>199</v>
      </c>
      <c r="C44" s="220">
        <v>0</v>
      </c>
      <c r="D44" s="219" t="s">
        <v>200</v>
      </c>
      <c r="E44" s="65"/>
      <c r="F44" s="218" t="s">
        <v>200</v>
      </c>
      <c r="G44" s="226">
        <v>0</v>
      </c>
      <c r="H44" s="227"/>
      <c r="J44" s="175">
        <f t="shared" si="2"/>
        <v>0</v>
      </c>
      <c r="L44" s="235">
        <f>C44+G44</f>
        <v>0</v>
      </c>
      <c r="M44" s="240" t="s">
        <v>200</v>
      </c>
      <c r="N44" s="233">
        <f>'Desglose pagos'!L94</f>
        <v>6668.6500000000005</v>
      </c>
      <c r="O44" s="234">
        <f t="shared" si="1"/>
        <v>-6668.6500000000005</v>
      </c>
      <c r="P44" s="234"/>
      <c r="Q44" s="237"/>
    </row>
    <row r="45" spans="1:17" x14ac:dyDescent="0.25">
      <c r="B45" s="218" t="s">
        <v>200</v>
      </c>
      <c r="C45" s="220">
        <v>0</v>
      </c>
      <c r="D45" s="219" t="s">
        <v>201</v>
      </c>
      <c r="E45" s="65"/>
      <c r="F45" s="218" t="s">
        <v>201</v>
      </c>
      <c r="G45" s="226">
        <v>0</v>
      </c>
      <c r="H45" s="227"/>
      <c r="J45" s="175">
        <f t="shared" si="2"/>
        <v>0</v>
      </c>
      <c r="L45" s="235">
        <f>C45+G45</f>
        <v>0</v>
      </c>
      <c r="M45" s="240" t="s">
        <v>201</v>
      </c>
      <c r="N45" s="233">
        <f>'Desglose pagos'!M94</f>
        <v>6263.65</v>
      </c>
      <c r="O45" s="234">
        <f t="shared" si="1"/>
        <v>-6263.65</v>
      </c>
      <c r="P45" s="234"/>
      <c r="Q45" s="237"/>
    </row>
    <row r="46" spans="1:17" x14ac:dyDescent="0.25">
      <c r="B46" s="218" t="s">
        <v>201</v>
      </c>
      <c r="C46" s="220">
        <v>0</v>
      </c>
      <c r="D46" s="221" t="s">
        <v>202</v>
      </c>
      <c r="F46" s="222"/>
      <c r="G46" s="223"/>
      <c r="H46" s="228"/>
      <c r="J46" s="206">
        <f>SUM(J34:J45)</f>
        <v>72302.47</v>
      </c>
      <c r="K46" s="206"/>
      <c r="L46" s="238">
        <f>SUM(L34:L45)</f>
        <v>74480.459999999992</v>
      </c>
      <c r="M46" s="234"/>
      <c r="N46" s="239">
        <f>SUM(N34:N45)</f>
        <v>110209.96999999997</v>
      </c>
      <c r="O46" s="234">
        <f t="shared" si="1"/>
        <v>-35729.50999999998</v>
      </c>
      <c r="P46" s="234"/>
      <c r="Q46" s="211"/>
    </row>
    <row r="47" spans="1:17" x14ac:dyDescent="0.25">
      <c r="A47" t="s">
        <v>203</v>
      </c>
      <c r="B47" s="222"/>
      <c r="C47" s="223"/>
      <c r="D47" s="224"/>
      <c r="G47" s="175">
        <f>SUM(G34:G46)</f>
        <v>17657.66</v>
      </c>
    </row>
    <row r="48" spans="1:17" x14ac:dyDescent="0.25">
      <c r="C48" s="175">
        <f>SUM(C34:C47)</f>
        <v>56822.81</v>
      </c>
      <c r="G48" s="175"/>
    </row>
    <row r="49" spans="1:5" x14ac:dyDescent="0.25">
      <c r="C49" s="175"/>
      <c r="E49" t="s">
        <v>313</v>
      </c>
    </row>
    <row r="50" spans="1:5" x14ac:dyDescent="0.25">
      <c r="B50" t="s">
        <v>204</v>
      </c>
      <c r="D50" s="175">
        <f>C48+G47</f>
        <v>74480.47</v>
      </c>
    </row>
    <row r="52" spans="1:5" x14ac:dyDescent="0.25">
      <c r="C52" s="175"/>
    </row>
    <row r="53" spans="1:5" x14ac:dyDescent="0.25">
      <c r="A53" s="100"/>
    </row>
    <row r="54" spans="1:5" x14ac:dyDescent="0.25">
      <c r="A54" s="100"/>
      <c r="B54" s="100"/>
      <c r="C54" s="100"/>
      <c r="D54" s="100"/>
    </row>
    <row r="55" spans="1:5" x14ac:dyDescent="0.25">
      <c r="A55" s="100"/>
      <c r="B55" s="100"/>
      <c r="C55" s="100"/>
      <c r="D55" s="100"/>
    </row>
    <row r="56" spans="1:5" x14ac:dyDescent="0.25">
      <c r="A56" s="100"/>
      <c r="B56" s="358"/>
      <c r="C56" s="100"/>
      <c r="D56" s="100"/>
    </row>
    <row r="57" spans="1:5" x14ac:dyDescent="0.25">
      <c r="A57" s="100"/>
      <c r="B57" s="100"/>
      <c r="C57" s="100"/>
      <c r="D57" s="100"/>
    </row>
    <row r="58" spans="1:5" x14ac:dyDescent="0.25">
      <c r="A58" s="100"/>
      <c r="B58" s="359"/>
      <c r="C58" s="357"/>
      <c r="D58" s="100"/>
    </row>
    <row r="59" spans="1:5" x14ac:dyDescent="0.25">
      <c r="A59" s="100"/>
      <c r="B59" s="359"/>
      <c r="C59" s="357"/>
      <c r="D59" s="100"/>
    </row>
    <row r="60" spans="1:5" x14ac:dyDescent="0.25">
      <c r="A60" s="100"/>
      <c r="B60" s="359"/>
      <c r="C60" s="357"/>
      <c r="D60" s="100"/>
    </row>
    <row r="61" spans="1:5" x14ac:dyDescent="0.25">
      <c r="A61" s="100"/>
      <c r="B61" s="181"/>
      <c r="C61" s="357"/>
      <c r="D61" s="100"/>
    </row>
    <row r="62" spans="1:5" x14ac:dyDescent="0.25">
      <c r="A62" s="100"/>
      <c r="B62" s="181"/>
      <c r="C62" s="360"/>
      <c r="D62" s="315"/>
    </row>
    <row r="63" spans="1:5" x14ac:dyDescent="0.25">
      <c r="A63" s="100"/>
      <c r="B63" s="181"/>
      <c r="C63" s="360"/>
      <c r="D63" s="315"/>
    </row>
    <row r="64" spans="1:5" x14ac:dyDescent="0.25">
      <c r="A64" s="100"/>
      <c r="B64" s="181"/>
      <c r="C64" s="360"/>
      <c r="D64" s="315"/>
    </row>
    <row r="65" spans="1:4" x14ac:dyDescent="0.25">
      <c r="A65" s="100"/>
      <c r="B65" s="181"/>
      <c r="C65" s="360"/>
      <c r="D65" s="315"/>
    </row>
    <row r="66" spans="1:4" x14ac:dyDescent="0.25">
      <c r="A66" s="100"/>
      <c r="B66" s="181"/>
      <c r="C66" s="360"/>
      <c r="D66" s="315"/>
    </row>
    <row r="67" spans="1:4" x14ac:dyDescent="0.25">
      <c r="A67" s="100"/>
      <c r="B67" s="181"/>
      <c r="C67" s="360"/>
      <c r="D67" s="315"/>
    </row>
    <row r="68" spans="1:4" x14ac:dyDescent="0.25">
      <c r="A68" s="100"/>
      <c r="B68" s="181"/>
      <c r="C68" s="360"/>
      <c r="D68" s="315"/>
    </row>
    <row r="69" spans="1:4" x14ac:dyDescent="0.25">
      <c r="A69" s="100"/>
      <c r="B69" s="181"/>
      <c r="C69" s="360"/>
      <c r="D69" s="315"/>
    </row>
    <row r="70" spans="1:4" x14ac:dyDescent="0.25">
      <c r="A70" s="100"/>
      <c r="B70" s="100"/>
      <c r="C70" s="100"/>
      <c r="D70" s="100"/>
    </row>
    <row r="71" spans="1:4" x14ac:dyDescent="0.25">
      <c r="A71" s="100"/>
      <c r="B71" s="100"/>
      <c r="C71" s="100"/>
      <c r="D71" s="100"/>
    </row>
    <row r="72" spans="1:4" x14ac:dyDescent="0.25">
      <c r="A72" s="100"/>
      <c r="B72" s="100"/>
      <c r="C72" s="100"/>
      <c r="D72" s="100"/>
    </row>
    <row r="73" spans="1:4" x14ac:dyDescent="0.25">
      <c r="A73" s="100"/>
      <c r="B73" s="100"/>
      <c r="C73" s="100"/>
      <c r="D73" s="100"/>
    </row>
    <row r="74" spans="1:4" x14ac:dyDescent="0.25">
      <c r="A74" s="100"/>
      <c r="B74" s="100"/>
      <c r="C74" s="100"/>
      <c r="D74" s="100"/>
    </row>
    <row r="75" spans="1:4" x14ac:dyDescent="0.25">
      <c r="B75" s="100"/>
      <c r="C75" s="100"/>
      <c r="D75" s="100"/>
    </row>
  </sheetData>
  <pageMargins left="0.70866141732283472" right="0.70866141732283472" top="0.74803149606299213" bottom="0.74803149606299213" header="0.31496062992125984" footer="0.31496062992125984"/>
  <pageSetup paperSize="9" scale="63"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6"/>
  <sheetViews>
    <sheetView workbookViewId="0">
      <selection activeCell="H4" sqref="H4"/>
    </sheetView>
  </sheetViews>
  <sheetFormatPr baseColWidth="10" defaultColWidth="11.42578125" defaultRowHeight="12.75" x14ac:dyDescent="0.2"/>
  <cols>
    <col min="1" max="1" width="8" style="258" bestFit="1" customWidth="1"/>
    <col min="2" max="2" width="14.7109375" style="258" customWidth="1"/>
    <col min="3" max="3" width="8.42578125" style="258" customWidth="1"/>
    <col min="4" max="4" width="8.85546875" style="258" customWidth="1"/>
    <col min="5" max="5" width="8.42578125" style="258" customWidth="1"/>
    <col min="6" max="6" width="8.85546875" style="258" customWidth="1"/>
    <col min="7" max="7" width="9.28515625" style="344" customWidth="1"/>
    <col min="8" max="11" width="8.85546875" style="258" customWidth="1"/>
    <col min="12" max="12" width="9.42578125" style="258" customWidth="1"/>
    <col min="13" max="13" width="9.140625" style="258" customWidth="1"/>
    <col min="14" max="14" width="9.28515625" style="258" customWidth="1"/>
    <col min="15" max="15" width="10.140625" style="258" customWidth="1"/>
    <col min="16" max="16" width="8.85546875" style="258" customWidth="1"/>
    <col min="17" max="16384" width="11.42578125" style="258"/>
  </cols>
  <sheetData>
    <row r="1" spans="1:16" ht="29.45" customHeight="1" x14ac:dyDescent="0.2">
      <c r="A1" s="258" t="s">
        <v>99</v>
      </c>
      <c r="D1" s="259" t="s">
        <v>221</v>
      </c>
      <c r="E1" s="259"/>
      <c r="F1" s="259"/>
      <c r="I1" s="260" t="s">
        <v>212</v>
      </c>
    </row>
    <row r="2" spans="1:16" s="261" customFormat="1" ht="27" customHeight="1" x14ac:dyDescent="0.2">
      <c r="C2" s="261" t="s">
        <v>26</v>
      </c>
      <c r="D2" s="261" t="s">
        <v>50</v>
      </c>
      <c r="E2" s="261" t="s">
        <v>51</v>
      </c>
      <c r="F2" s="261" t="s">
        <v>205</v>
      </c>
      <c r="G2" s="345" t="s">
        <v>52</v>
      </c>
      <c r="H2" s="262" t="s">
        <v>53</v>
      </c>
      <c r="I2" s="262" t="s">
        <v>180</v>
      </c>
      <c r="J2" s="262" t="s">
        <v>55</v>
      </c>
      <c r="K2" s="262" t="s">
        <v>206</v>
      </c>
      <c r="L2" s="262" t="s">
        <v>56</v>
      </c>
      <c r="M2" s="262" t="s">
        <v>207</v>
      </c>
      <c r="N2" s="262" t="s">
        <v>57</v>
      </c>
      <c r="O2" s="262" t="s">
        <v>213</v>
      </c>
    </row>
    <row r="3" spans="1:16" x14ac:dyDescent="0.2">
      <c r="B3" s="263" t="s">
        <v>223</v>
      </c>
      <c r="H3" s="264"/>
      <c r="I3" s="264"/>
      <c r="J3" s="264"/>
      <c r="K3" s="264"/>
      <c r="L3" s="264"/>
      <c r="M3" s="264"/>
      <c r="N3" s="264"/>
    </row>
    <row r="4" spans="1:16" x14ac:dyDescent="0.2">
      <c r="B4" s="265" t="s">
        <v>210</v>
      </c>
      <c r="C4" s="270">
        <v>0</v>
      </c>
      <c r="D4" s="270">
        <v>5142.5</v>
      </c>
      <c r="E4" s="270">
        <v>2468.4</v>
      </c>
      <c r="F4" s="270">
        <v>4331.8</v>
      </c>
      <c r="G4" s="346">
        <v>9064.11</v>
      </c>
      <c r="H4" s="271">
        <f>'Previsión Ingresos'!L21+'Previsión Ingresos'!L22</f>
        <v>11434.5</v>
      </c>
      <c r="I4" s="271">
        <f>GRÁFICA!C39</f>
        <v>10708.5</v>
      </c>
      <c r="J4" s="271">
        <f>GRÁFICA!L41</f>
        <v>13673</v>
      </c>
      <c r="K4" s="271">
        <f>GRÁFICA!L42</f>
        <v>0</v>
      </c>
      <c r="L4" s="271">
        <f>GRÁFICA!L43</f>
        <v>0</v>
      </c>
      <c r="M4" s="271">
        <f>GRÁFICA!L44</f>
        <v>0</v>
      </c>
      <c r="N4" s="271">
        <f>GRÁFICA!L45</f>
        <v>0</v>
      </c>
      <c r="O4" s="270">
        <f>SUM(C4:N4)</f>
        <v>56822.81</v>
      </c>
      <c r="P4" s="272"/>
    </row>
    <row r="5" spans="1:16" x14ac:dyDescent="0.2">
      <c r="B5" s="265" t="s">
        <v>185</v>
      </c>
      <c r="C5" s="270">
        <v>4000</v>
      </c>
      <c r="D5" s="327">
        <v>450</v>
      </c>
      <c r="E5" s="270">
        <v>968</v>
      </c>
      <c r="F5" s="270">
        <v>4573.8</v>
      </c>
      <c r="G5" s="346">
        <v>2075.15</v>
      </c>
      <c r="H5" s="271">
        <f>'Previsión Ingresos'!L64+'Previsión Ingresos'!L65</f>
        <v>2178</v>
      </c>
      <c r="I5" s="271">
        <f>'Previsión Ingresos'!L73</f>
        <v>3690.5</v>
      </c>
      <c r="J5" s="271">
        <v>0</v>
      </c>
      <c r="K5" s="271">
        <v>0</v>
      </c>
      <c r="L5" s="271">
        <v>0</v>
      </c>
      <c r="M5" s="271">
        <v>0</v>
      </c>
      <c r="N5" s="271">
        <v>0</v>
      </c>
      <c r="O5" s="270">
        <f>SUM(C5:N5)</f>
        <v>17935.449999999997</v>
      </c>
      <c r="P5" s="272"/>
    </row>
    <row r="6" spans="1:16" s="266" customFormat="1" x14ac:dyDescent="0.2">
      <c r="B6" s="267" t="s">
        <v>208</v>
      </c>
      <c r="C6" s="273">
        <f>C5+C4</f>
        <v>4000</v>
      </c>
      <c r="D6" s="273">
        <f t="shared" ref="D6:N6" si="0">D5+D4</f>
        <v>5592.5</v>
      </c>
      <c r="E6" s="273">
        <f t="shared" si="0"/>
        <v>3436.4</v>
      </c>
      <c r="F6" s="273">
        <f t="shared" si="0"/>
        <v>8905.6</v>
      </c>
      <c r="G6" s="347">
        <f t="shared" si="0"/>
        <v>11139.26</v>
      </c>
      <c r="H6" s="274">
        <f t="shared" si="0"/>
        <v>13612.5</v>
      </c>
      <c r="I6" s="274">
        <f t="shared" si="0"/>
        <v>14399</v>
      </c>
      <c r="J6" s="274">
        <f t="shared" si="0"/>
        <v>13673</v>
      </c>
      <c r="K6" s="274">
        <f t="shared" si="0"/>
        <v>0</v>
      </c>
      <c r="L6" s="274">
        <f t="shared" si="0"/>
        <v>0</v>
      </c>
      <c r="M6" s="274">
        <f t="shared" si="0"/>
        <v>0</v>
      </c>
      <c r="N6" s="274">
        <f t="shared" si="0"/>
        <v>0</v>
      </c>
      <c r="O6" s="273">
        <f>SUM(C6:N6)</f>
        <v>74758.260000000009</v>
      </c>
    </row>
    <row r="7" spans="1:16" x14ac:dyDescent="0.2">
      <c r="C7" s="272"/>
      <c r="D7" s="272"/>
      <c r="E7" s="272"/>
      <c r="F7" s="272"/>
      <c r="G7" s="348"/>
      <c r="H7" s="275"/>
      <c r="I7" s="275"/>
      <c r="J7" s="275"/>
      <c r="K7" s="275"/>
      <c r="L7" s="275"/>
      <c r="M7" s="275"/>
      <c r="N7" s="275"/>
      <c r="O7" s="272"/>
      <c r="P7" s="272"/>
    </row>
    <row r="8" spans="1:16" x14ac:dyDescent="0.2">
      <c r="B8" s="258" t="s">
        <v>225</v>
      </c>
      <c r="C8" s="272"/>
      <c r="D8" s="272"/>
      <c r="E8" s="272"/>
      <c r="F8" s="272"/>
      <c r="G8" s="348"/>
      <c r="H8" s="275"/>
      <c r="I8" s="275"/>
      <c r="J8" s="275"/>
      <c r="K8" s="275"/>
      <c r="L8" s="275"/>
      <c r="M8" s="275"/>
      <c r="N8" s="275"/>
      <c r="O8" s="272"/>
      <c r="P8" s="272"/>
    </row>
    <row r="9" spans="1:16" x14ac:dyDescent="0.2">
      <c r="B9" s="258" t="s">
        <v>226</v>
      </c>
      <c r="C9" s="272">
        <v>750</v>
      </c>
      <c r="D9" s="272">
        <v>750</v>
      </c>
      <c r="E9" s="272">
        <v>750</v>
      </c>
      <c r="F9" s="272">
        <v>750</v>
      </c>
      <c r="G9" s="348">
        <v>750</v>
      </c>
      <c r="H9" s="272">
        <v>750</v>
      </c>
      <c r="I9" s="272">
        <v>750</v>
      </c>
      <c r="J9" s="272">
        <v>750</v>
      </c>
      <c r="K9" s="272">
        <v>750</v>
      </c>
      <c r="L9" s="272">
        <v>750</v>
      </c>
      <c r="M9" s="272">
        <v>750</v>
      </c>
      <c r="N9" s="272">
        <v>750</v>
      </c>
      <c r="O9" s="272">
        <f>SUM(C9:N9)</f>
        <v>9000</v>
      </c>
      <c r="P9" s="272"/>
    </row>
    <row r="10" spans="1:16" x14ac:dyDescent="0.2">
      <c r="B10" s="258" t="s">
        <v>227</v>
      </c>
      <c r="C10" s="272"/>
      <c r="D10" s="272">
        <v>850</v>
      </c>
      <c r="E10" s="272"/>
      <c r="F10" s="272">
        <v>850</v>
      </c>
      <c r="G10" s="348">
        <v>850</v>
      </c>
      <c r="H10" s="275"/>
      <c r="I10" s="275">
        <v>850</v>
      </c>
      <c r="J10" s="275"/>
      <c r="K10" s="275">
        <v>850</v>
      </c>
      <c r="L10" s="275"/>
      <c r="M10" s="275">
        <v>850</v>
      </c>
      <c r="N10" s="275">
        <v>5100</v>
      </c>
      <c r="O10" s="272">
        <f>SUM(C10:N10)</f>
        <v>10200</v>
      </c>
      <c r="P10" s="272"/>
    </row>
    <row r="11" spans="1:16" x14ac:dyDescent="0.2">
      <c r="C11" s="272"/>
      <c r="D11" s="272"/>
      <c r="E11" s="272"/>
      <c r="F11" s="272"/>
      <c r="G11" s="348"/>
      <c r="H11" s="275"/>
      <c r="I11" s="275"/>
      <c r="J11" s="275"/>
      <c r="K11" s="275"/>
      <c r="L11" s="275"/>
      <c r="M11" s="275"/>
      <c r="N11" s="275"/>
      <c r="O11" s="272"/>
      <c r="P11" s="272"/>
    </row>
    <row r="12" spans="1:16" x14ac:dyDescent="0.2">
      <c r="B12" s="265" t="s">
        <v>216</v>
      </c>
      <c r="C12" s="270">
        <f>'Desglose pagos'!B94</f>
        <v>7582.0800000000017</v>
      </c>
      <c r="D12" s="270">
        <f>'Desglose pagos'!C94</f>
        <v>13092.809999999998</v>
      </c>
      <c r="E12" s="270">
        <f>'Desglose pagos'!D94</f>
        <v>5697.4600000000009</v>
      </c>
      <c r="F12" s="270">
        <f>'Desglose pagos'!E94</f>
        <v>13290.04</v>
      </c>
      <c r="G12" s="346">
        <f>'Desglose pagos'!F94</f>
        <v>6624.4700000000012</v>
      </c>
      <c r="H12" s="271">
        <f>'Desglose pagos'!G94</f>
        <v>6807.4600000000009</v>
      </c>
      <c r="I12" s="271">
        <f>'Desglose pagos'!H94</f>
        <v>17041.379999999997</v>
      </c>
      <c r="J12" s="271">
        <f>'Desglose pagos'!I94</f>
        <v>6263.65</v>
      </c>
      <c r="K12" s="271">
        <f>'Desglose pagos'!J94</f>
        <v>6113.65</v>
      </c>
      <c r="L12" s="271">
        <f>'Desglose pagos'!K94</f>
        <v>14764.670000000002</v>
      </c>
      <c r="M12" s="271">
        <f>'Desglose pagos'!L94</f>
        <v>6668.6500000000005</v>
      </c>
      <c r="N12" s="271">
        <f>'Desglose pagos'!M94</f>
        <v>6263.65</v>
      </c>
      <c r="O12" s="270">
        <f>SUM(C12:N12)</f>
        <v>110209.96999999997</v>
      </c>
      <c r="P12" s="272"/>
    </row>
    <row r="13" spans="1:16" x14ac:dyDescent="0.2">
      <c r="C13" s="272"/>
      <c r="D13" s="272"/>
      <c r="E13" s="272"/>
      <c r="F13" s="272"/>
      <c r="G13" s="348"/>
      <c r="H13" s="275"/>
      <c r="I13" s="275"/>
      <c r="J13" s="275"/>
      <c r="K13" s="275"/>
      <c r="L13" s="275"/>
      <c r="M13" s="275"/>
      <c r="N13" s="275"/>
      <c r="O13" s="272"/>
      <c r="P13" s="272"/>
    </row>
    <row r="14" spans="1:16" x14ac:dyDescent="0.2">
      <c r="C14" s="272"/>
      <c r="D14" s="272"/>
      <c r="E14" s="272"/>
      <c r="F14" s="272"/>
      <c r="G14" s="348"/>
      <c r="H14" s="275"/>
      <c r="I14" s="275"/>
      <c r="J14" s="275"/>
      <c r="K14" s="275"/>
      <c r="L14" s="275"/>
      <c r="M14" s="275"/>
      <c r="N14" s="275"/>
      <c r="O14" s="272"/>
      <c r="P14" s="272"/>
    </row>
    <row r="15" spans="1:16" x14ac:dyDescent="0.2">
      <c r="B15" s="265" t="s">
        <v>192</v>
      </c>
      <c r="C15" s="270">
        <f>C6-C12</f>
        <v>-3582.0800000000017</v>
      </c>
      <c r="D15" s="270">
        <f t="shared" ref="D15:N15" si="1">D6-D12</f>
        <v>-7500.3099999999977</v>
      </c>
      <c r="E15" s="270">
        <f t="shared" si="1"/>
        <v>-2261.0600000000009</v>
      </c>
      <c r="F15" s="270">
        <f t="shared" si="1"/>
        <v>-4384.4400000000005</v>
      </c>
      <c r="G15" s="346">
        <f t="shared" si="1"/>
        <v>4514.7899999999991</v>
      </c>
      <c r="H15" s="271">
        <f t="shared" si="1"/>
        <v>6805.0399999999991</v>
      </c>
      <c r="I15" s="271">
        <f t="shared" si="1"/>
        <v>-2642.3799999999974</v>
      </c>
      <c r="J15" s="271">
        <f t="shared" si="1"/>
        <v>7409.35</v>
      </c>
      <c r="K15" s="271">
        <f t="shared" si="1"/>
        <v>-6113.65</v>
      </c>
      <c r="L15" s="271">
        <f t="shared" si="1"/>
        <v>-14764.670000000002</v>
      </c>
      <c r="M15" s="271">
        <f t="shared" si="1"/>
        <v>-6668.6500000000005</v>
      </c>
      <c r="N15" s="271">
        <f t="shared" si="1"/>
        <v>-6263.65</v>
      </c>
      <c r="O15" s="270">
        <f>SUM(C15:N15)</f>
        <v>-35451.71</v>
      </c>
      <c r="P15" s="272" t="s">
        <v>308</v>
      </c>
    </row>
    <row r="16" spans="1:16" x14ac:dyDescent="0.2">
      <c r="B16" s="265" t="s">
        <v>192</v>
      </c>
      <c r="C16" s="270">
        <f>C6+C9+C10-C12</f>
        <v>-2832.0800000000017</v>
      </c>
      <c r="D16" s="270">
        <f t="shared" ref="D16:N16" si="2">D6+D9+D10-D12</f>
        <v>-5900.3099999999977</v>
      </c>
      <c r="E16" s="270">
        <f t="shared" si="2"/>
        <v>-1511.0600000000013</v>
      </c>
      <c r="F16" s="270">
        <f t="shared" si="2"/>
        <v>-2784.4400000000005</v>
      </c>
      <c r="G16" s="270">
        <f t="shared" si="2"/>
        <v>6114.7899999999991</v>
      </c>
      <c r="H16" s="270">
        <f t="shared" si="2"/>
        <v>7555.0399999999991</v>
      </c>
      <c r="I16" s="270">
        <f t="shared" si="2"/>
        <v>-1042.3799999999974</v>
      </c>
      <c r="J16" s="270">
        <f t="shared" si="2"/>
        <v>8159.35</v>
      </c>
      <c r="K16" s="270">
        <f t="shared" si="2"/>
        <v>-4513.6499999999996</v>
      </c>
      <c r="L16" s="270">
        <f t="shared" si="2"/>
        <v>-14014.670000000002</v>
      </c>
      <c r="M16" s="270">
        <f t="shared" si="2"/>
        <v>-5068.6500000000005</v>
      </c>
      <c r="N16" s="270">
        <f t="shared" si="2"/>
        <v>-413.64999999999964</v>
      </c>
      <c r="O16" s="270">
        <f>SUM(C16:N16)</f>
        <v>-16251.710000000001</v>
      </c>
      <c r="P16" s="272" t="s">
        <v>309</v>
      </c>
    </row>
    <row r="17" spans="1:16" x14ac:dyDescent="0.2">
      <c r="C17" s="272"/>
      <c r="D17" s="272"/>
      <c r="E17" s="272"/>
      <c r="F17" s="272"/>
      <c r="G17" s="348"/>
      <c r="H17" s="275"/>
      <c r="I17" s="275"/>
      <c r="J17" s="275"/>
      <c r="K17" s="275"/>
      <c r="L17" s="275"/>
      <c r="M17" s="275"/>
      <c r="N17" s="275"/>
      <c r="O17" s="272"/>
      <c r="P17" s="272"/>
    </row>
    <row r="18" spans="1:16" ht="13.5" thickBot="1" x14ac:dyDescent="0.25">
      <c r="A18" s="268">
        <v>42370</v>
      </c>
      <c r="B18" s="269" t="s">
        <v>209</v>
      </c>
      <c r="C18" s="276"/>
      <c r="D18" s="272"/>
      <c r="E18" s="272"/>
      <c r="F18" s="272"/>
      <c r="G18" s="348"/>
      <c r="H18" s="275"/>
      <c r="I18" s="275"/>
      <c r="J18" s="275"/>
      <c r="K18" s="275"/>
      <c r="L18" s="275"/>
      <c r="M18" s="275"/>
      <c r="N18" s="275"/>
      <c r="O18" s="272"/>
      <c r="P18" s="272"/>
    </row>
    <row r="19" spans="1:16" x14ac:dyDescent="0.2">
      <c r="A19" s="265">
        <v>2747.61</v>
      </c>
      <c r="B19" s="265" t="s">
        <v>217</v>
      </c>
      <c r="C19" s="277">
        <v>1631.74</v>
      </c>
      <c r="D19" s="278">
        <v>-224.1</v>
      </c>
      <c r="E19" s="278">
        <v>-1985.24</v>
      </c>
      <c r="F19" s="278">
        <v>-2624.56</v>
      </c>
      <c r="G19" s="351">
        <v>4577.99</v>
      </c>
      <c r="H19" s="279"/>
      <c r="I19" s="279"/>
      <c r="J19" s="279"/>
      <c r="K19" s="279"/>
      <c r="L19" s="279"/>
      <c r="M19" s="279"/>
      <c r="N19" s="303" t="s">
        <v>238</v>
      </c>
      <c r="O19" s="304">
        <f>O4+O5</f>
        <v>74758.259999999995</v>
      </c>
      <c r="P19" s="272"/>
    </row>
    <row r="20" spans="1:16" x14ac:dyDescent="0.2">
      <c r="A20" s="265">
        <v>1414.35</v>
      </c>
      <c r="B20" s="265" t="s">
        <v>218</v>
      </c>
      <c r="C20" s="277">
        <v>4864.07</v>
      </c>
      <c r="D20" s="280">
        <v>282</v>
      </c>
      <c r="E20" s="280">
        <v>275.52</v>
      </c>
      <c r="F20" s="278">
        <v>-2013.96</v>
      </c>
      <c r="G20" s="352">
        <v>-954.12</v>
      </c>
      <c r="H20" s="279"/>
      <c r="I20" s="279"/>
      <c r="J20" s="279"/>
      <c r="K20" s="279"/>
      <c r="L20" s="279"/>
      <c r="M20" s="279"/>
      <c r="N20" s="305" t="s">
        <v>240</v>
      </c>
      <c r="O20" s="306">
        <f>O9</f>
        <v>9000</v>
      </c>
      <c r="P20" s="272"/>
    </row>
    <row r="21" spans="1:16" x14ac:dyDescent="0.2">
      <c r="A21" s="265">
        <v>3380.55</v>
      </c>
      <c r="B21" s="265" t="s">
        <v>222</v>
      </c>
      <c r="C21" s="280">
        <v>11.2</v>
      </c>
      <c r="D21" s="280">
        <v>1000.14</v>
      </c>
      <c r="E21" s="280">
        <v>933.2</v>
      </c>
      <c r="F21" s="280">
        <v>716.52</v>
      </c>
      <c r="G21" s="351">
        <v>100.1</v>
      </c>
      <c r="H21" s="279"/>
      <c r="I21" s="279"/>
      <c r="J21" s="279"/>
      <c r="K21" s="279"/>
      <c r="L21" s="279"/>
      <c r="M21" s="279"/>
      <c r="N21" s="305" t="s">
        <v>239</v>
      </c>
      <c r="O21" s="306">
        <f>O10</f>
        <v>10200</v>
      </c>
      <c r="P21" s="272"/>
    </row>
    <row r="22" spans="1:16" x14ac:dyDescent="0.2">
      <c r="A22" s="265">
        <v>326.38</v>
      </c>
      <c r="B22" s="265" t="s">
        <v>219</v>
      </c>
      <c r="C22" s="270">
        <v>0</v>
      </c>
      <c r="D22" s="270">
        <v>0</v>
      </c>
      <c r="E22" s="270">
        <v>0</v>
      </c>
      <c r="F22" s="270">
        <v>0</v>
      </c>
      <c r="G22" s="346">
        <v>0</v>
      </c>
      <c r="H22" s="275"/>
      <c r="I22" s="275"/>
      <c r="J22" s="275"/>
      <c r="K22" s="275"/>
      <c r="L22" s="275"/>
      <c r="M22" s="275"/>
      <c r="N22" s="307"/>
      <c r="O22" s="308"/>
      <c r="P22" s="272"/>
    </row>
    <row r="23" spans="1:16" ht="13.5" thickBot="1" x14ac:dyDescent="0.25">
      <c r="A23" s="265">
        <v>1298.8900000000001</v>
      </c>
      <c r="B23" s="265" t="s">
        <v>220</v>
      </c>
      <c r="C23" s="270">
        <v>2.96</v>
      </c>
      <c r="D23" s="270">
        <v>5.22</v>
      </c>
      <c r="E23" s="270">
        <v>122.64</v>
      </c>
      <c r="F23" s="270">
        <v>4.96</v>
      </c>
      <c r="G23" s="346">
        <v>2.94</v>
      </c>
      <c r="H23" s="275"/>
      <c r="I23" s="275"/>
      <c r="J23" s="275"/>
      <c r="K23" s="275"/>
      <c r="L23" s="275"/>
      <c r="M23" s="275"/>
      <c r="N23" s="309"/>
      <c r="O23" s="310">
        <f>SUM(O19:O22)</f>
        <v>93958.26</v>
      </c>
      <c r="P23" s="272"/>
    </row>
    <row r="24" spans="1:16" x14ac:dyDescent="0.2">
      <c r="A24" s="265">
        <v>1.05</v>
      </c>
      <c r="B24" s="265" t="s">
        <v>310</v>
      </c>
      <c r="C24" s="270">
        <v>1.05</v>
      </c>
      <c r="D24" s="270">
        <v>1.05</v>
      </c>
      <c r="E24" s="270">
        <v>1.05</v>
      </c>
      <c r="F24" s="270">
        <v>1.05</v>
      </c>
      <c r="G24" s="346">
        <v>1.06</v>
      </c>
      <c r="H24" s="275"/>
      <c r="I24" s="275"/>
      <c r="J24" s="275"/>
      <c r="K24" s="275"/>
      <c r="L24" s="275"/>
      <c r="M24" s="275"/>
      <c r="N24" s="275"/>
      <c r="O24" s="272"/>
      <c r="P24" s="272"/>
    </row>
    <row r="25" spans="1:16" x14ac:dyDescent="0.2">
      <c r="A25" s="265">
        <v>1020.35</v>
      </c>
      <c r="B25" s="265" t="s">
        <v>311</v>
      </c>
      <c r="C25" s="270">
        <v>626.59</v>
      </c>
      <c r="D25" s="270">
        <v>0</v>
      </c>
      <c r="E25" s="270">
        <v>0.02</v>
      </c>
      <c r="F25" s="270">
        <v>191.02</v>
      </c>
      <c r="G25" s="346">
        <v>191.03</v>
      </c>
      <c r="H25" s="275"/>
      <c r="I25" s="275"/>
      <c r="J25" s="275"/>
      <c r="K25" s="275"/>
      <c r="L25" s="275"/>
      <c r="M25" s="275"/>
      <c r="N25" s="275"/>
      <c r="O25" s="272"/>
      <c r="P25" s="272"/>
    </row>
    <row r="26" spans="1:16" x14ac:dyDescent="0.2">
      <c r="B26" s="349" t="s">
        <v>224</v>
      </c>
      <c r="C26" s="350">
        <f>SUM(C19:C25)</f>
        <v>7137.61</v>
      </c>
      <c r="D26" s="350">
        <f>SUM(D19:D25)</f>
        <v>1064.31</v>
      </c>
      <c r="E26" s="350">
        <f>SUM(E19:E25)</f>
        <v>-652.81000000000006</v>
      </c>
      <c r="F26" s="350">
        <f>SUM(F19:F25)</f>
        <v>-3724.9700000000003</v>
      </c>
      <c r="G26" s="350">
        <f>SUM(G19:G25)</f>
        <v>3919</v>
      </c>
      <c r="H26" s="271">
        <f t="shared" ref="H26:N26" si="3">G26+H15</f>
        <v>10724.039999999999</v>
      </c>
      <c r="I26" s="271">
        <f t="shared" si="3"/>
        <v>8081.6600000000017</v>
      </c>
      <c r="J26" s="271">
        <f t="shared" si="3"/>
        <v>15491.010000000002</v>
      </c>
      <c r="K26" s="271">
        <f t="shared" si="3"/>
        <v>9377.3600000000024</v>
      </c>
      <c r="L26" s="271">
        <f t="shared" si="3"/>
        <v>-5387.3099999999995</v>
      </c>
      <c r="M26" s="271">
        <f t="shared" si="3"/>
        <v>-12055.96</v>
      </c>
      <c r="N26" s="271">
        <f t="shared" si="3"/>
        <v>-18319.61</v>
      </c>
      <c r="O26" s="272" t="s">
        <v>312</v>
      </c>
      <c r="P26" s="272"/>
    </row>
  </sheetData>
  <pageMargins left="0.23622047244094491" right="0.23622047244094491" top="0.74803149606299213" bottom="0.74803149606299213" header="0.31496062992125984" footer="0.31496062992125984"/>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activeCell="J6" sqref="J6"/>
    </sheetView>
  </sheetViews>
  <sheetFormatPr baseColWidth="10" defaultRowHeight="15" x14ac:dyDescent="0.25"/>
  <cols>
    <col min="1" max="1" width="12.5703125" style="2" bestFit="1" customWidth="1"/>
    <col min="2" max="2" width="15.28515625" bestFit="1" customWidth="1"/>
    <col min="3" max="3" width="20" customWidth="1"/>
    <col min="4" max="4" width="13.5703125" bestFit="1" customWidth="1"/>
    <col min="5" max="5" width="5.5703125" customWidth="1"/>
    <col min="6" max="6" width="12.5703125" style="2" bestFit="1" customWidth="1"/>
    <col min="7" max="7" width="15.28515625" bestFit="1" customWidth="1"/>
    <col min="8" max="8" width="18.5703125" bestFit="1" customWidth="1"/>
    <col min="9" max="9" width="13.5703125" bestFit="1" customWidth="1"/>
  </cols>
  <sheetData>
    <row r="1" spans="1:10" ht="26.25" x14ac:dyDescent="0.4">
      <c r="D1" s="326" t="s">
        <v>272</v>
      </c>
    </row>
    <row r="2" spans="1:10" s="323" customFormat="1" ht="23.25" customHeight="1" x14ac:dyDescent="0.25">
      <c r="A2" s="323" t="s">
        <v>247</v>
      </c>
      <c r="B2" s="323" t="s">
        <v>248</v>
      </c>
      <c r="C2" s="323" t="s">
        <v>249</v>
      </c>
      <c r="D2" s="324" t="s">
        <v>250</v>
      </c>
      <c r="E2" s="214"/>
      <c r="F2" s="323" t="s">
        <v>247</v>
      </c>
      <c r="G2" s="323" t="s">
        <v>248</v>
      </c>
      <c r="H2" s="323" t="s">
        <v>249</v>
      </c>
      <c r="I2" s="324" t="s">
        <v>250</v>
      </c>
    </row>
    <row r="3" spans="1:10" x14ac:dyDescent="0.25">
      <c r="E3" s="211"/>
    </row>
    <row r="4" spans="1:10" x14ac:dyDescent="0.25">
      <c r="A4" s="325" t="s">
        <v>259</v>
      </c>
      <c r="B4">
        <v>20</v>
      </c>
      <c r="C4" t="s">
        <v>251</v>
      </c>
      <c r="D4">
        <v>161.58000000000001</v>
      </c>
      <c r="E4" s="211"/>
      <c r="F4" s="325" t="s">
        <v>263</v>
      </c>
      <c r="G4">
        <v>15</v>
      </c>
      <c r="H4" t="s">
        <v>251</v>
      </c>
      <c r="I4">
        <v>161.58000000000001</v>
      </c>
      <c r="J4" t="s">
        <v>317</v>
      </c>
    </row>
    <row r="5" spans="1:10" x14ac:dyDescent="0.25">
      <c r="B5">
        <v>20</v>
      </c>
      <c r="C5" t="s">
        <v>253</v>
      </c>
      <c r="D5">
        <v>152.26</v>
      </c>
      <c r="E5" s="211"/>
    </row>
    <row r="6" spans="1:10" x14ac:dyDescent="0.25">
      <c r="B6">
        <v>20</v>
      </c>
      <c r="C6" t="s">
        <v>254</v>
      </c>
      <c r="D6">
        <v>90</v>
      </c>
      <c r="E6" s="211"/>
    </row>
    <row r="7" spans="1:10" x14ac:dyDescent="0.25">
      <c r="A7" s="2" t="s">
        <v>305</v>
      </c>
      <c r="B7" s="207">
        <v>21</v>
      </c>
      <c r="C7" t="s">
        <v>257</v>
      </c>
      <c r="D7">
        <v>452.64</v>
      </c>
      <c r="E7" s="211"/>
    </row>
    <row r="8" spans="1:10" x14ac:dyDescent="0.25">
      <c r="B8" s="207">
        <v>21</v>
      </c>
      <c r="C8" t="s">
        <v>258</v>
      </c>
      <c r="D8">
        <v>258.43</v>
      </c>
      <c r="E8" s="211"/>
      <c r="F8" s="325" t="s">
        <v>264</v>
      </c>
      <c r="G8">
        <v>25</v>
      </c>
      <c r="H8" t="s">
        <v>20</v>
      </c>
      <c r="I8">
        <v>100</v>
      </c>
    </row>
    <row r="9" spans="1:10" x14ac:dyDescent="0.25">
      <c r="E9" s="211"/>
      <c r="G9">
        <v>20</v>
      </c>
      <c r="H9" t="s">
        <v>254</v>
      </c>
      <c r="I9">
        <v>90</v>
      </c>
    </row>
    <row r="10" spans="1:10" x14ac:dyDescent="0.25">
      <c r="D10" s="321">
        <f>SUM(D4:D9)</f>
        <v>1114.9100000000001</v>
      </c>
      <c r="E10" s="211"/>
      <c r="G10">
        <v>21</v>
      </c>
      <c r="H10" t="s">
        <v>257</v>
      </c>
      <c r="I10">
        <v>452.64</v>
      </c>
    </row>
    <row r="11" spans="1:10" x14ac:dyDescent="0.25">
      <c r="E11" s="211"/>
      <c r="G11">
        <v>21</v>
      </c>
      <c r="H11" t="s">
        <v>258</v>
      </c>
      <c r="I11">
        <v>258.43</v>
      </c>
    </row>
    <row r="12" spans="1:10" x14ac:dyDescent="0.25">
      <c r="E12" s="211"/>
    </row>
    <row r="13" spans="1:10" x14ac:dyDescent="0.25">
      <c r="A13" s="325" t="s">
        <v>260</v>
      </c>
      <c r="B13">
        <v>28</v>
      </c>
      <c r="C13" t="s">
        <v>252</v>
      </c>
      <c r="D13">
        <v>42.05</v>
      </c>
      <c r="E13" s="211"/>
      <c r="I13" s="321">
        <f>SUM(I8:I12)</f>
        <v>901.06999999999994</v>
      </c>
    </row>
    <row r="14" spans="1:10" x14ac:dyDescent="0.25">
      <c r="B14">
        <v>28</v>
      </c>
      <c r="C14" t="s">
        <v>269</v>
      </c>
      <c r="D14">
        <v>640.02</v>
      </c>
      <c r="E14" s="211"/>
    </row>
    <row r="15" spans="1:10" x14ac:dyDescent="0.25">
      <c r="B15">
        <v>26</v>
      </c>
      <c r="C15" t="s">
        <v>20</v>
      </c>
      <c r="D15">
        <v>95.67</v>
      </c>
      <c r="E15" s="211"/>
    </row>
    <row r="16" spans="1:10" x14ac:dyDescent="0.25">
      <c r="E16" s="211"/>
      <c r="F16" s="325" t="s">
        <v>270</v>
      </c>
      <c r="G16">
        <v>30</v>
      </c>
      <c r="H16" t="s">
        <v>268</v>
      </c>
      <c r="I16">
        <v>136</v>
      </c>
    </row>
    <row r="17" spans="1:9" x14ac:dyDescent="0.25">
      <c r="D17" s="321">
        <f>SUM(D13:D16)</f>
        <v>777.7399999999999</v>
      </c>
      <c r="E17" s="211"/>
      <c r="G17">
        <v>30</v>
      </c>
      <c r="H17" t="s">
        <v>267</v>
      </c>
      <c r="I17">
        <v>345</v>
      </c>
    </row>
    <row r="18" spans="1:9" x14ac:dyDescent="0.25">
      <c r="E18" s="211"/>
      <c r="G18">
        <v>28</v>
      </c>
      <c r="H18" t="s">
        <v>252</v>
      </c>
      <c r="I18">
        <v>50</v>
      </c>
    </row>
    <row r="19" spans="1:9" x14ac:dyDescent="0.25">
      <c r="A19" s="325" t="s">
        <v>261</v>
      </c>
      <c r="E19" s="211"/>
      <c r="G19" s="322">
        <v>29</v>
      </c>
      <c r="H19" t="s">
        <v>271</v>
      </c>
      <c r="I19">
        <v>1700</v>
      </c>
    </row>
    <row r="20" spans="1:9" x14ac:dyDescent="0.25">
      <c r="B20" s="322">
        <v>29</v>
      </c>
      <c r="C20" t="s">
        <v>271</v>
      </c>
      <c r="D20">
        <v>1700</v>
      </c>
      <c r="E20" s="211"/>
      <c r="G20">
        <v>30</v>
      </c>
      <c r="H20" t="s">
        <v>273</v>
      </c>
      <c r="I20">
        <v>3000</v>
      </c>
    </row>
    <row r="21" spans="1:9" x14ac:dyDescent="0.25">
      <c r="B21">
        <v>1</v>
      </c>
      <c r="C21" t="s">
        <v>64</v>
      </c>
      <c r="D21">
        <v>0</v>
      </c>
      <c r="E21" s="211"/>
      <c r="G21">
        <v>1</v>
      </c>
      <c r="H21" t="s">
        <v>64</v>
      </c>
      <c r="I21">
        <v>50</v>
      </c>
    </row>
    <row r="22" spans="1:9" x14ac:dyDescent="0.25">
      <c r="B22">
        <v>1</v>
      </c>
      <c r="C22" t="s">
        <v>7</v>
      </c>
      <c r="D22">
        <v>0</v>
      </c>
      <c r="E22" s="211"/>
      <c r="G22">
        <v>2</v>
      </c>
      <c r="H22" t="s">
        <v>9</v>
      </c>
      <c r="I22">
        <v>325</v>
      </c>
    </row>
    <row r="23" spans="1:9" x14ac:dyDescent="0.25">
      <c r="B23">
        <v>1</v>
      </c>
      <c r="C23" t="s">
        <v>256</v>
      </c>
      <c r="D23">
        <v>0</v>
      </c>
      <c r="E23" s="211"/>
      <c r="G23">
        <v>4</v>
      </c>
      <c r="H23" t="s">
        <v>255</v>
      </c>
      <c r="I23">
        <v>284</v>
      </c>
    </row>
    <row r="24" spans="1:9" x14ac:dyDescent="0.25">
      <c r="B24">
        <v>1</v>
      </c>
      <c r="C24" t="s">
        <v>256</v>
      </c>
      <c r="D24">
        <v>0</v>
      </c>
      <c r="E24" s="211"/>
      <c r="G24">
        <v>1</v>
      </c>
      <c r="H24" t="s">
        <v>7</v>
      </c>
      <c r="I24">
        <v>52.7</v>
      </c>
    </row>
    <row r="25" spans="1:9" x14ac:dyDescent="0.25">
      <c r="A25" s="2" t="s">
        <v>314</v>
      </c>
      <c r="B25">
        <v>1</v>
      </c>
      <c r="C25" t="s">
        <v>316</v>
      </c>
      <c r="D25">
        <v>890.95</v>
      </c>
      <c r="E25" s="211"/>
      <c r="G25">
        <v>1</v>
      </c>
      <c r="H25" t="s">
        <v>256</v>
      </c>
      <c r="I25">
        <v>221.86</v>
      </c>
    </row>
    <row r="26" spans="1:9" x14ac:dyDescent="0.25">
      <c r="A26" s="363" t="s">
        <v>315</v>
      </c>
      <c r="B26">
        <v>2</v>
      </c>
      <c r="C26" t="s">
        <v>9</v>
      </c>
      <c r="D26">
        <v>0</v>
      </c>
      <c r="E26" s="211"/>
      <c r="G26">
        <v>1</v>
      </c>
      <c r="H26" t="s">
        <v>256</v>
      </c>
      <c r="I26">
        <v>109.01</v>
      </c>
    </row>
    <row r="27" spans="1:9" x14ac:dyDescent="0.25">
      <c r="A27" s="363" t="s">
        <v>247</v>
      </c>
      <c r="B27">
        <v>4</v>
      </c>
      <c r="C27" t="s">
        <v>255</v>
      </c>
      <c r="D27">
        <v>0</v>
      </c>
      <c r="E27" s="211"/>
    </row>
    <row r="28" spans="1:9" x14ac:dyDescent="0.25">
      <c r="B28">
        <v>30</v>
      </c>
      <c r="C28" t="s">
        <v>266</v>
      </c>
      <c r="D28">
        <v>0</v>
      </c>
      <c r="E28" s="211"/>
      <c r="I28" s="3">
        <f>SUM(I16:I26)</f>
        <v>6273.57</v>
      </c>
    </row>
    <row r="29" spans="1:9" x14ac:dyDescent="0.25">
      <c r="B29">
        <v>1</v>
      </c>
      <c r="C29" t="s">
        <v>298</v>
      </c>
      <c r="D29">
        <v>0</v>
      </c>
      <c r="E29" s="211"/>
      <c r="F29" s="2" t="s">
        <v>265</v>
      </c>
      <c r="H29" t="s">
        <v>274</v>
      </c>
    </row>
    <row r="30" spans="1:9" x14ac:dyDescent="0.25">
      <c r="B30">
        <v>1</v>
      </c>
      <c r="C30" t="s">
        <v>299</v>
      </c>
      <c r="D30">
        <v>0</v>
      </c>
      <c r="E30" s="211"/>
    </row>
    <row r="31" spans="1:9" x14ac:dyDescent="0.25">
      <c r="B31">
        <v>1</v>
      </c>
      <c r="C31" t="s">
        <v>306</v>
      </c>
      <c r="D31">
        <v>0</v>
      </c>
      <c r="E31" s="211"/>
    </row>
    <row r="32" spans="1:9" x14ac:dyDescent="0.25">
      <c r="B32">
        <v>1</v>
      </c>
      <c r="C32" t="s">
        <v>307</v>
      </c>
      <c r="D32">
        <v>0</v>
      </c>
      <c r="E32" s="211"/>
    </row>
    <row r="33" spans="1:6" x14ac:dyDescent="0.25">
      <c r="D33" s="321">
        <f>SUM(D20:D32)</f>
        <v>2590.9499999999998</v>
      </c>
      <c r="F33" s="340"/>
    </row>
    <row r="35" spans="1:6" x14ac:dyDescent="0.25">
      <c r="A35" s="325" t="s">
        <v>262</v>
      </c>
      <c r="B35">
        <v>1</v>
      </c>
      <c r="C35" t="s">
        <v>64</v>
      </c>
      <c r="D35">
        <v>50</v>
      </c>
      <c r="E35" t="s">
        <v>317</v>
      </c>
    </row>
    <row r="36" spans="1:6" x14ac:dyDescent="0.25">
      <c r="B36">
        <v>1</v>
      </c>
      <c r="C36" t="s">
        <v>7</v>
      </c>
      <c r="D36">
        <v>52.7</v>
      </c>
      <c r="E36" t="s">
        <v>317</v>
      </c>
    </row>
    <row r="37" spans="1:6" x14ac:dyDescent="0.25">
      <c r="B37">
        <v>1</v>
      </c>
      <c r="C37" t="s">
        <v>256</v>
      </c>
      <c r="D37">
        <v>221.86</v>
      </c>
      <c r="E37" t="s">
        <v>317</v>
      </c>
    </row>
    <row r="38" spans="1:6" x14ac:dyDescent="0.25">
      <c r="B38">
        <v>1</v>
      </c>
      <c r="C38" t="s">
        <v>256</v>
      </c>
      <c r="D38">
        <v>109.01</v>
      </c>
      <c r="E38" t="s">
        <v>317</v>
      </c>
    </row>
    <row r="39" spans="1:6" x14ac:dyDescent="0.25">
      <c r="B39">
        <v>2</v>
      </c>
      <c r="C39" t="s">
        <v>9</v>
      </c>
      <c r="D39">
        <v>325</v>
      </c>
      <c r="E39" t="s">
        <v>317</v>
      </c>
    </row>
    <row r="40" spans="1:6" x14ac:dyDescent="0.25">
      <c r="B40">
        <v>4</v>
      </c>
      <c r="C40" t="s">
        <v>255</v>
      </c>
      <c r="D40">
        <v>321</v>
      </c>
      <c r="E40" t="s">
        <v>317</v>
      </c>
    </row>
    <row r="41" spans="1:6" x14ac:dyDescent="0.25">
      <c r="B41">
        <v>30</v>
      </c>
      <c r="C41" t="s">
        <v>266</v>
      </c>
      <c r="D41">
        <v>335.01</v>
      </c>
      <c r="E41" t="s">
        <v>317</v>
      </c>
    </row>
    <row r="42" spans="1:6" x14ac:dyDescent="0.25">
      <c r="B42">
        <v>1</v>
      </c>
      <c r="C42" t="s">
        <v>298</v>
      </c>
      <c r="D42">
        <v>51</v>
      </c>
    </row>
    <row r="43" spans="1:6" x14ac:dyDescent="0.25">
      <c r="B43">
        <v>1</v>
      </c>
      <c r="C43" t="s">
        <v>299</v>
      </c>
      <c r="D43">
        <v>152.26</v>
      </c>
    </row>
    <row r="44" spans="1:6" x14ac:dyDescent="0.25">
      <c r="B44">
        <v>1</v>
      </c>
      <c r="C44" t="s">
        <v>306</v>
      </c>
      <c r="D44">
        <v>510</v>
      </c>
    </row>
    <row r="45" spans="1:6" x14ac:dyDescent="0.25">
      <c r="B45">
        <v>1</v>
      </c>
      <c r="C45" t="s">
        <v>307</v>
      </c>
      <c r="D45">
        <v>964.11</v>
      </c>
    </row>
    <row r="46" spans="1:6" x14ac:dyDescent="0.25">
      <c r="D46">
        <f>SUM(D35:D45)</f>
        <v>3091.9500000000003</v>
      </c>
    </row>
  </sheetData>
  <sortState ref="B21:D28">
    <sortCondition ref="B21"/>
  </sortState>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80"/>
  <sheetViews>
    <sheetView topLeftCell="A22" workbookViewId="0">
      <selection activeCell="I38" sqref="I38"/>
    </sheetView>
  </sheetViews>
  <sheetFormatPr baseColWidth="10" defaultRowHeight="15" x14ac:dyDescent="0.25"/>
  <cols>
    <col min="2" max="2" width="11.42578125" style="322"/>
    <col min="3" max="3" width="11.42578125" style="179"/>
    <col min="4" max="4" width="34.28515625" customWidth="1"/>
    <col min="5" max="5" width="12.85546875" style="2" customWidth="1"/>
    <col min="6" max="6" width="14" style="2" customWidth="1"/>
    <col min="7" max="7" width="11.42578125" style="2"/>
  </cols>
  <sheetData>
    <row r="1" spans="1:10" ht="18.75" x14ac:dyDescent="0.3">
      <c r="D1" s="383" t="s">
        <v>322</v>
      </c>
      <c r="E1" s="383"/>
      <c r="F1" s="383"/>
    </row>
    <row r="3" spans="1:10" s="2" customFormat="1" ht="29.25" customHeight="1" x14ac:dyDescent="0.3">
      <c r="A3" s="389" t="s">
        <v>323</v>
      </c>
      <c r="B3" s="389" t="s">
        <v>324</v>
      </c>
      <c r="C3" s="390" t="s">
        <v>331</v>
      </c>
      <c r="D3" s="389" t="s">
        <v>325</v>
      </c>
      <c r="E3" s="389" t="s">
        <v>326</v>
      </c>
      <c r="F3" s="389" t="s">
        <v>327</v>
      </c>
      <c r="G3" s="466" t="s">
        <v>344</v>
      </c>
      <c r="H3" s="391"/>
    </row>
    <row r="4" spans="1:10" ht="20.100000000000001" customHeight="1" x14ac:dyDescent="0.25">
      <c r="A4" s="387"/>
      <c r="B4" s="385" t="s">
        <v>345</v>
      </c>
      <c r="C4" s="386">
        <v>1210</v>
      </c>
      <c r="D4" s="397" t="s">
        <v>346</v>
      </c>
      <c r="E4" s="388" t="s">
        <v>335</v>
      </c>
      <c r="F4" s="388" t="s">
        <v>185</v>
      </c>
      <c r="G4" s="388" t="s">
        <v>350</v>
      </c>
      <c r="H4" s="387"/>
    </row>
    <row r="5" spans="1:10" ht="20.100000000000001" customHeight="1" x14ac:dyDescent="0.25">
      <c r="A5" s="384">
        <v>42376</v>
      </c>
      <c r="B5" s="385">
        <v>1</v>
      </c>
      <c r="C5" s="386">
        <v>4000</v>
      </c>
      <c r="D5" s="397" t="s">
        <v>332</v>
      </c>
      <c r="E5" s="388" t="s">
        <v>335</v>
      </c>
      <c r="F5" s="388" t="s">
        <v>185</v>
      </c>
      <c r="G5" s="388"/>
      <c r="H5" s="387"/>
    </row>
    <row r="6" spans="1:10" ht="20.100000000000001" customHeight="1" x14ac:dyDescent="0.25">
      <c r="A6" s="384">
        <v>42416</v>
      </c>
      <c r="B6" s="385" t="s">
        <v>336</v>
      </c>
      <c r="C6" s="386">
        <v>450</v>
      </c>
      <c r="D6" s="397" t="s">
        <v>337</v>
      </c>
      <c r="E6" s="388" t="s">
        <v>335</v>
      </c>
      <c r="F6" s="388" t="s">
        <v>185</v>
      </c>
      <c r="G6" s="388"/>
      <c r="H6" s="387"/>
    </row>
    <row r="7" spans="1:10" ht="20.100000000000001" customHeight="1" x14ac:dyDescent="0.25">
      <c r="A7" s="392">
        <v>42419</v>
      </c>
      <c r="B7" s="393">
        <v>1</v>
      </c>
      <c r="C7" s="394">
        <v>2359.5</v>
      </c>
      <c r="D7" s="398" t="s">
        <v>328</v>
      </c>
      <c r="E7" s="396" t="s">
        <v>329</v>
      </c>
      <c r="F7" s="396" t="s">
        <v>91</v>
      </c>
      <c r="G7" s="396"/>
      <c r="H7" s="395"/>
      <c r="I7" s="402" t="s">
        <v>352</v>
      </c>
      <c r="J7" s="403"/>
    </row>
    <row r="8" spans="1:10" ht="20.100000000000001" customHeight="1" x14ac:dyDescent="0.25">
      <c r="A8" s="392">
        <v>42419</v>
      </c>
      <c r="B8" s="393">
        <v>2</v>
      </c>
      <c r="C8" s="394">
        <v>1149.5</v>
      </c>
      <c r="D8" s="398" t="s">
        <v>328</v>
      </c>
      <c r="E8" s="396" t="s">
        <v>329</v>
      </c>
      <c r="F8" s="396" t="s">
        <v>91</v>
      </c>
      <c r="G8" s="396"/>
      <c r="H8" s="395"/>
      <c r="I8" s="402" t="s">
        <v>353</v>
      </c>
      <c r="J8" s="403"/>
    </row>
    <row r="9" spans="1:10" ht="20.100000000000001" customHeight="1" x14ac:dyDescent="0.25">
      <c r="A9" s="392">
        <v>42419</v>
      </c>
      <c r="B9" s="393">
        <v>3</v>
      </c>
      <c r="C9" s="394">
        <v>1633.5</v>
      </c>
      <c r="D9" s="398" t="s">
        <v>328</v>
      </c>
      <c r="E9" s="396" t="s">
        <v>329</v>
      </c>
      <c r="F9" s="396" t="s">
        <v>91</v>
      </c>
      <c r="G9" s="396"/>
      <c r="H9" s="395"/>
      <c r="I9" s="402" t="s">
        <v>354</v>
      </c>
      <c r="J9" s="403"/>
    </row>
    <row r="10" spans="1:10" ht="20.100000000000001" customHeight="1" x14ac:dyDescent="0.25">
      <c r="A10" s="392">
        <v>42437</v>
      </c>
      <c r="B10" s="393">
        <v>4</v>
      </c>
      <c r="C10" s="394">
        <v>2468.4</v>
      </c>
      <c r="D10" s="398" t="s">
        <v>330</v>
      </c>
      <c r="E10" s="396" t="s">
        <v>329</v>
      </c>
      <c r="F10" s="396" t="s">
        <v>91</v>
      </c>
      <c r="G10" s="396"/>
      <c r="H10" s="395"/>
      <c r="I10" s="403"/>
      <c r="J10" s="403"/>
    </row>
    <row r="11" spans="1:10" ht="20.100000000000001" customHeight="1" x14ac:dyDescent="0.25">
      <c r="A11" s="384">
        <v>42440</v>
      </c>
      <c r="B11" s="385" t="s">
        <v>338</v>
      </c>
      <c r="C11" s="386">
        <v>484</v>
      </c>
      <c r="D11" s="397" t="s">
        <v>339</v>
      </c>
      <c r="E11" s="388" t="s">
        <v>335</v>
      </c>
      <c r="F11" s="388" t="s">
        <v>185</v>
      </c>
      <c r="G11" s="388"/>
      <c r="H11" s="387"/>
    </row>
    <row r="12" spans="1:10" ht="20.100000000000001" customHeight="1" x14ac:dyDescent="0.25">
      <c r="A12" s="384">
        <v>42440</v>
      </c>
      <c r="B12" s="385" t="s">
        <v>338</v>
      </c>
      <c r="C12" s="386">
        <v>484</v>
      </c>
      <c r="D12" s="397" t="s">
        <v>339</v>
      </c>
      <c r="E12" s="388" t="s">
        <v>335</v>
      </c>
      <c r="F12" s="388" t="s">
        <v>185</v>
      </c>
      <c r="G12" s="388"/>
      <c r="H12" s="387"/>
    </row>
    <row r="13" spans="1:10" ht="20.100000000000001" customHeight="1" x14ac:dyDescent="0.25">
      <c r="A13" s="392">
        <v>42473</v>
      </c>
      <c r="B13" s="393">
        <v>6</v>
      </c>
      <c r="C13" s="394">
        <v>2395.5</v>
      </c>
      <c r="D13" s="398" t="s">
        <v>330</v>
      </c>
      <c r="E13" s="396" t="s">
        <v>329</v>
      </c>
      <c r="F13" s="396" t="s">
        <v>91</v>
      </c>
      <c r="G13" s="396"/>
      <c r="H13" s="395"/>
      <c r="I13" s="403"/>
      <c r="J13" s="403"/>
    </row>
    <row r="14" spans="1:10" ht="20.100000000000001" customHeight="1" x14ac:dyDescent="0.25">
      <c r="A14" s="384">
        <v>42473</v>
      </c>
      <c r="B14" s="385" t="s">
        <v>340</v>
      </c>
      <c r="C14" s="386">
        <v>1911.8</v>
      </c>
      <c r="D14" s="397" t="s">
        <v>341</v>
      </c>
      <c r="E14" s="388" t="s">
        <v>335</v>
      </c>
      <c r="F14" s="388" t="s">
        <v>185</v>
      </c>
      <c r="G14" s="388"/>
      <c r="H14" s="387"/>
    </row>
    <row r="15" spans="1:10" ht="20.100000000000001" customHeight="1" x14ac:dyDescent="0.25">
      <c r="A15" s="384">
        <v>42473</v>
      </c>
      <c r="B15" s="385" t="s">
        <v>340</v>
      </c>
      <c r="C15" s="386">
        <v>1911.8</v>
      </c>
      <c r="D15" s="397" t="s">
        <v>341</v>
      </c>
      <c r="E15" s="388" t="s">
        <v>335</v>
      </c>
      <c r="F15" s="388" t="s">
        <v>185</v>
      </c>
      <c r="G15" s="388"/>
      <c r="H15" s="387"/>
    </row>
    <row r="16" spans="1:10" ht="20.100000000000001" customHeight="1" x14ac:dyDescent="0.25">
      <c r="A16" s="384">
        <v>42485</v>
      </c>
      <c r="B16" s="385">
        <v>3</v>
      </c>
      <c r="C16" s="386">
        <v>2662</v>
      </c>
      <c r="D16" s="397" t="s">
        <v>342</v>
      </c>
      <c r="E16" s="388" t="s">
        <v>335</v>
      </c>
      <c r="F16" s="388" t="s">
        <v>185</v>
      </c>
      <c r="G16" s="388"/>
      <c r="H16" s="387"/>
    </row>
    <row r="17" spans="1:10" ht="20.100000000000001" customHeight="1" x14ac:dyDescent="0.25">
      <c r="A17" s="392">
        <v>42488</v>
      </c>
      <c r="B17" s="393">
        <v>5</v>
      </c>
      <c r="C17" s="394">
        <v>1936</v>
      </c>
      <c r="D17" s="398" t="s">
        <v>328</v>
      </c>
      <c r="E17" s="396" t="s">
        <v>329</v>
      </c>
      <c r="F17" s="396" t="s">
        <v>91</v>
      </c>
      <c r="G17" s="396"/>
      <c r="H17" s="395"/>
      <c r="I17" s="402" t="s">
        <v>355</v>
      </c>
      <c r="J17" s="403"/>
    </row>
    <row r="18" spans="1:10" ht="20.100000000000001" customHeight="1" x14ac:dyDescent="0.25">
      <c r="A18" s="384">
        <v>42515</v>
      </c>
      <c r="B18" s="385">
        <v>5</v>
      </c>
      <c r="C18" s="386">
        <v>2075.15</v>
      </c>
      <c r="D18" s="399" t="s">
        <v>343</v>
      </c>
      <c r="E18" s="388" t="s">
        <v>335</v>
      </c>
      <c r="F18" s="388" t="s">
        <v>185</v>
      </c>
      <c r="G18" s="388"/>
      <c r="H18" s="387"/>
    </row>
    <row r="19" spans="1:10" ht="20.100000000000001" customHeight="1" x14ac:dyDescent="0.25">
      <c r="A19" s="392">
        <v>42517</v>
      </c>
      <c r="B19" s="393">
        <v>7</v>
      </c>
      <c r="C19" s="394">
        <v>1815</v>
      </c>
      <c r="D19" s="398" t="s">
        <v>328</v>
      </c>
      <c r="E19" s="396" t="s">
        <v>329</v>
      </c>
      <c r="F19" s="396" t="s">
        <v>91</v>
      </c>
      <c r="G19" s="396"/>
      <c r="H19" s="395"/>
      <c r="I19" s="402" t="s">
        <v>356</v>
      </c>
      <c r="J19" s="403"/>
    </row>
    <row r="20" spans="1:10" ht="20.100000000000001" customHeight="1" x14ac:dyDescent="0.25">
      <c r="A20" s="392">
        <v>42517</v>
      </c>
      <c r="B20" s="393">
        <v>8</v>
      </c>
      <c r="C20" s="394">
        <v>2299</v>
      </c>
      <c r="D20" s="398" t="s">
        <v>328</v>
      </c>
      <c r="E20" s="396" t="s">
        <v>329</v>
      </c>
      <c r="F20" s="396" t="s">
        <v>91</v>
      </c>
      <c r="G20" s="396"/>
      <c r="H20" s="395"/>
      <c r="I20" s="402" t="s">
        <v>357</v>
      </c>
      <c r="J20" s="403"/>
    </row>
    <row r="21" spans="1:10" ht="20.100000000000001" customHeight="1" x14ac:dyDescent="0.25">
      <c r="A21" s="392">
        <v>42517</v>
      </c>
      <c r="B21" s="393">
        <v>9</v>
      </c>
      <c r="C21" s="394">
        <v>2530.11</v>
      </c>
      <c r="D21" s="398" t="s">
        <v>328</v>
      </c>
      <c r="E21" s="396" t="s">
        <v>329</v>
      </c>
      <c r="F21" s="396" t="s">
        <v>91</v>
      </c>
      <c r="G21" s="396"/>
      <c r="H21" s="395"/>
      <c r="I21" s="402" t="s">
        <v>358</v>
      </c>
      <c r="J21" s="403"/>
    </row>
    <row r="22" spans="1:10" ht="20.100000000000001" customHeight="1" x14ac:dyDescent="0.25">
      <c r="A22" s="392">
        <v>42517</v>
      </c>
      <c r="B22" s="393">
        <v>10</v>
      </c>
      <c r="C22" s="394">
        <v>2420</v>
      </c>
      <c r="D22" s="398" t="s">
        <v>328</v>
      </c>
      <c r="E22" s="396" t="s">
        <v>329</v>
      </c>
      <c r="F22" s="396" t="s">
        <v>91</v>
      </c>
      <c r="G22" s="396"/>
      <c r="H22" s="395"/>
      <c r="I22" s="402" t="s">
        <v>359</v>
      </c>
      <c r="J22" s="403"/>
    </row>
    <row r="23" spans="1:10" ht="20.100000000000001" customHeight="1" x14ac:dyDescent="0.25">
      <c r="A23" s="392">
        <v>42523</v>
      </c>
      <c r="B23" s="393">
        <v>15</v>
      </c>
      <c r="C23" s="394">
        <v>1800</v>
      </c>
      <c r="D23" s="398" t="s">
        <v>333</v>
      </c>
      <c r="E23" s="396" t="s">
        <v>329</v>
      </c>
      <c r="F23" s="396" t="s">
        <v>91</v>
      </c>
      <c r="G23" s="396"/>
      <c r="H23" s="395"/>
      <c r="I23" s="403"/>
      <c r="J23" s="403"/>
    </row>
    <row r="24" spans="1:10" ht="20.100000000000001" customHeight="1" x14ac:dyDescent="0.25">
      <c r="A24" s="392">
        <v>42529</v>
      </c>
      <c r="B24" s="393">
        <v>15</v>
      </c>
      <c r="C24" s="394">
        <v>378</v>
      </c>
      <c r="D24" s="398" t="s">
        <v>334</v>
      </c>
      <c r="E24" s="396" t="s">
        <v>329</v>
      </c>
      <c r="F24" s="396" t="s">
        <v>91</v>
      </c>
      <c r="G24" s="396"/>
      <c r="H24" s="395"/>
      <c r="I24" s="403"/>
      <c r="J24" s="403"/>
    </row>
    <row r="25" spans="1:10" ht="20.100000000000001" customHeight="1" x14ac:dyDescent="0.25">
      <c r="A25" s="392">
        <v>42531</v>
      </c>
      <c r="B25" s="393">
        <v>16</v>
      </c>
      <c r="C25" s="394">
        <v>1573</v>
      </c>
      <c r="D25" s="398" t="s">
        <v>332</v>
      </c>
      <c r="E25" s="396" t="s">
        <v>329</v>
      </c>
      <c r="F25" s="396" t="s">
        <v>91</v>
      </c>
      <c r="G25" s="396"/>
      <c r="H25" s="395"/>
      <c r="I25" s="403"/>
      <c r="J25" s="403"/>
    </row>
    <row r="26" spans="1:10" ht="20.100000000000001" customHeight="1" x14ac:dyDescent="0.25">
      <c r="A26" s="435">
        <v>42544</v>
      </c>
      <c r="B26" s="437">
        <v>6</v>
      </c>
      <c r="C26" s="439">
        <v>1210</v>
      </c>
      <c r="D26" s="441" t="s">
        <v>347</v>
      </c>
      <c r="E26" s="443" t="s">
        <v>335</v>
      </c>
      <c r="F26" s="443" t="s">
        <v>185</v>
      </c>
      <c r="G26" s="443" t="s">
        <v>154</v>
      </c>
      <c r="H26" s="445"/>
      <c r="I26" s="445"/>
      <c r="J26" s="445"/>
    </row>
    <row r="27" spans="1:10" ht="20.100000000000001" customHeight="1" x14ac:dyDescent="0.25">
      <c r="A27" s="435">
        <v>42544</v>
      </c>
      <c r="B27" s="437">
        <v>7</v>
      </c>
      <c r="C27" s="439">
        <v>1089</v>
      </c>
      <c r="D27" s="441" t="s">
        <v>391</v>
      </c>
      <c r="E27" s="443" t="s">
        <v>335</v>
      </c>
      <c r="F27" s="443" t="s">
        <v>185</v>
      </c>
      <c r="G27" s="443" t="s">
        <v>154</v>
      </c>
      <c r="H27" s="445"/>
      <c r="I27" s="445"/>
      <c r="J27" s="445"/>
    </row>
    <row r="28" spans="1:10" ht="20.100000000000001" customHeight="1" x14ac:dyDescent="0.25">
      <c r="A28" s="392">
        <v>42550</v>
      </c>
      <c r="B28" s="393">
        <v>13</v>
      </c>
      <c r="C28" s="394">
        <v>2359.5</v>
      </c>
      <c r="D28" s="398" t="s">
        <v>328</v>
      </c>
      <c r="E28" s="396" t="s">
        <v>329</v>
      </c>
      <c r="F28" s="396" t="s">
        <v>91</v>
      </c>
      <c r="G28" s="467">
        <v>42551</v>
      </c>
      <c r="H28" s="395"/>
      <c r="I28" s="405" t="s">
        <v>362</v>
      </c>
      <c r="J28" s="395"/>
    </row>
    <row r="29" spans="1:10" ht="20.100000000000001" customHeight="1" x14ac:dyDescent="0.25">
      <c r="A29" s="435">
        <v>42558</v>
      </c>
      <c r="B29" s="437">
        <v>9</v>
      </c>
      <c r="C29" s="439">
        <v>680</v>
      </c>
      <c r="D29" s="441" t="s">
        <v>397</v>
      </c>
      <c r="E29" s="443" t="s">
        <v>335</v>
      </c>
      <c r="F29" s="443" t="s">
        <v>185</v>
      </c>
      <c r="G29" s="468" t="s">
        <v>160</v>
      </c>
      <c r="H29" s="445"/>
      <c r="I29" s="465"/>
      <c r="J29" s="445"/>
    </row>
    <row r="30" spans="1:10" ht="20.100000000000001" customHeight="1" x14ac:dyDescent="0.25">
      <c r="A30" s="435">
        <v>42570</v>
      </c>
      <c r="B30" s="393">
        <v>11</v>
      </c>
      <c r="C30" s="394">
        <v>2117.5</v>
      </c>
      <c r="D30" s="398" t="s">
        <v>328</v>
      </c>
      <c r="E30" s="396" t="s">
        <v>329</v>
      </c>
      <c r="F30" s="396" t="s">
        <v>91</v>
      </c>
      <c r="G30" s="467">
        <v>42551</v>
      </c>
      <c r="H30" s="395"/>
      <c r="I30" s="404" t="s">
        <v>360</v>
      </c>
      <c r="J30" s="395"/>
    </row>
    <row r="31" spans="1:10" ht="20.100000000000001" customHeight="1" x14ac:dyDescent="0.25">
      <c r="A31" s="435">
        <v>42570</v>
      </c>
      <c r="B31" s="393">
        <v>12</v>
      </c>
      <c r="C31" s="394">
        <v>2178</v>
      </c>
      <c r="D31" s="398" t="s">
        <v>328</v>
      </c>
      <c r="E31" s="396" t="s">
        <v>329</v>
      </c>
      <c r="F31" s="396" t="s">
        <v>91</v>
      </c>
      <c r="G31" s="467">
        <v>42551</v>
      </c>
      <c r="H31" s="395"/>
      <c r="I31" s="446" t="s">
        <v>361</v>
      </c>
      <c r="J31" s="447"/>
    </row>
    <row r="32" spans="1:10" ht="20.100000000000001" customHeight="1" x14ac:dyDescent="0.25">
      <c r="A32" s="490">
        <v>42562</v>
      </c>
      <c r="B32" s="491">
        <v>10</v>
      </c>
      <c r="C32" s="495">
        <v>1915.87</v>
      </c>
      <c r="D32" s="499" t="s">
        <v>398</v>
      </c>
      <c r="E32" s="503" t="s">
        <v>335</v>
      </c>
      <c r="F32" s="503" t="s">
        <v>185</v>
      </c>
      <c r="G32" s="507" t="s">
        <v>160</v>
      </c>
      <c r="H32" s="510"/>
      <c r="I32" s="421"/>
      <c r="J32" s="315"/>
    </row>
    <row r="33" spans="1:10" s="100" customFormat="1" ht="20.100000000000001" customHeight="1" x14ac:dyDescent="0.25">
      <c r="A33" s="435">
        <v>42566</v>
      </c>
      <c r="B33" s="493">
        <v>11</v>
      </c>
      <c r="C33" s="497">
        <v>145.19999999999999</v>
      </c>
      <c r="D33" s="501" t="s">
        <v>399</v>
      </c>
      <c r="E33" s="505" t="s">
        <v>335</v>
      </c>
      <c r="F33" s="505" t="s">
        <v>185</v>
      </c>
      <c r="G33" s="509" t="s">
        <v>160</v>
      </c>
      <c r="H33" s="512"/>
      <c r="I33" s="425"/>
      <c r="J33" s="512"/>
    </row>
    <row r="34" spans="1:10" s="100" customFormat="1" ht="20.100000000000001" customHeight="1" x14ac:dyDescent="0.25">
      <c r="A34" s="395"/>
      <c r="B34" s="461">
        <v>14</v>
      </c>
      <c r="C34" s="462">
        <v>2601.5</v>
      </c>
      <c r="D34" s="463" t="s">
        <v>328</v>
      </c>
      <c r="E34" s="464" t="s">
        <v>329</v>
      </c>
      <c r="F34" s="464" t="s">
        <v>91</v>
      </c>
      <c r="G34" s="470">
        <v>42551</v>
      </c>
      <c r="H34" s="403"/>
      <c r="I34" s="402" t="s">
        <v>363</v>
      </c>
      <c r="J34" s="403"/>
    </row>
    <row r="35" spans="1:10" ht="20.100000000000001" customHeight="1" x14ac:dyDescent="0.25">
      <c r="A35" s="436"/>
      <c r="B35" s="438">
        <v>17</v>
      </c>
      <c r="C35" s="440">
        <v>2601.5</v>
      </c>
      <c r="D35" s="442" t="s">
        <v>328</v>
      </c>
      <c r="E35" s="444" t="s">
        <v>329</v>
      </c>
      <c r="F35" s="444" t="s">
        <v>91</v>
      </c>
      <c r="G35" s="469">
        <v>42582</v>
      </c>
      <c r="H35" s="436"/>
      <c r="I35" s="446" t="s">
        <v>390</v>
      </c>
      <c r="J35" s="447"/>
    </row>
    <row r="36" spans="1:10" ht="20.100000000000001" customHeight="1" x14ac:dyDescent="0.25">
      <c r="A36" s="387"/>
      <c r="B36" s="385">
        <v>2</v>
      </c>
      <c r="C36" s="386">
        <v>2575</v>
      </c>
      <c r="D36" s="397" t="s">
        <v>349</v>
      </c>
      <c r="E36" s="388" t="s">
        <v>335</v>
      </c>
      <c r="F36" s="388" t="s">
        <v>185</v>
      </c>
      <c r="G36" s="388" t="s">
        <v>15</v>
      </c>
      <c r="H36" s="387"/>
      <c r="I36" s="387"/>
      <c r="J36" s="387"/>
    </row>
    <row r="37" spans="1:10" s="100" customFormat="1" ht="20.100000000000001" customHeight="1" x14ac:dyDescent="0.25">
      <c r="A37" s="387"/>
      <c r="B37" s="494">
        <v>4</v>
      </c>
      <c r="C37" s="498">
        <v>477</v>
      </c>
      <c r="D37" s="502" t="s">
        <v>348</v>
      </c>
      <c r="E37" s="506" t="s">
        <v>335</v>
      </c>
      <c r="F37" s="506" t="s">
        <v>185</v>
      </c>
      <c r="G37" s="506" t="s">
        <v>154</v>
      </c>
      <c r="H37" s="513"/>
      <c r="I37" s="176"/>
      <c r="J37" s="176"/>
    </row>
    <row r="38" spans="1:10" s="100" customFormat="1" ht="20.100000000000001" customHeight="1" x14ac:dyDescent="0.25">
      <c r="A38" s="395"/>
      <c r="B38" s="492">
        <v>18</v>
      </c>
      <c r="C38" s="496">
        <v>2480</v>
      </c>
      <c r="D38" s="500" t="s">
        <v>328</v>
      </c>
      <c r="E38" s="504" t="s">
        <v>329</v>
      </c>
      <c r="F38" s="504" t="s">
        <v>91</v>
      </c>
      <c r="G38" s="508">
        <v>42613</v>
      </c>
      <c r="H38" s="511"/>
      <c r="I38" s="446" t="s">
        <v>400</v>
      </c>
      <c r="J38" s="447"/>
    </row>
    <row r="39" spans="1:10" s="100" customFormat="1" ht="20.100000000000001" customHeight="1" x14ac:dyDescent="0.25">
      <c r="A39" s="435"/>
      <c r="B39" s="457">
        <v>8</v>
      </c>
      <c r="C39" s="458">
        <v>1001.88</v>
      </c>
      <c r="D39" s="459" t="s">
        <v>396</v>
      </c>
      <c r="E39" s="460" t="s">
        <v>335</v>
      </c>
      <c r="F39" s="460" t="s">
        <v>185</v>
      </c>
      <c r="G39" s="460" t="s">
        <v>160</v>
      </c>
      <c r="H39" s="456"/>
      <c r="I39" s="315"/>
      <c r="J39" s="315"/>
    </row>
    <row r="40" spans="1:10" s="100" customFormat="1" ht="20.100000000000001" customHeight="1" x14ac:dyDescent="0.25">
      <c r="A40" s="456"/>
      <c r="B40" s="457"/>
      <c r="C40" s="458"/>
      <c r="D40" s="459"/>
      <c r="E40" s="460"/>
      <c r="F40" s="460"/>
      <c r="G40" s="471"/>
      <c r="H40" s="456"/>
      <c r="I40" s="421"/>
      <c r="J40" s="315"/>
    </row>
    <row r="41" spans="1:10" s="100" customFormat="1" ht="20.100000000000001" customHeight="1" x14ac:dyDescent="0.25">
      <c r="A41" s="456"/>
      <c r="B41" s="457"/>
      <c r="C41" s="458"/>
      <c r="D41" s="459"/>
      <c r="E41" s="460"/>
      <c r="F41" s="460"/>
      <c r="G41" s="471"/>
      <c r="H41" s="456"/>
      <c r="I41" s="421"/>
      <c r="J41" s="315"/>
    </row>
    <row r="42" spans="1:10" s="100" customFormat="1" ht="20.100000000000001" customHeight="1" x14ac:dyDescent="0.25">
      <c r="A42" s="456"/>
      <c r="B42" s="457"/>
      <c r="C42" s="458"/>
      <c r="D42" s="459"/>
      <c r="E42" s="460"/>
      <c r="F42" s="460"/>
      <c r="G42" s="471"/>
      <c r="H42" s="456"/>
      <c r="I42" s="421"/>
      <c r="J42" s="315"/>
    </row>
    <row r="43" spans="1:10" s="100" customFormat="1" ht="20.100000000000001" customHeight="1" x14ac:dyDescent="0.25">
      <c r="A43" s="456"/>
      <c r="B43" s="457"/>
      <c r="C43" s="458"/>
      <c r="D43" s="459"/>
      <c r="E43" s="460"/>
      <c r="F43" s="460"/>
      <c r="G43" s="471"/>
      <c r="H43" s="456"/>
      <c r="I43" s="421"/>
      <c r="J43" s="315"/>
    </row>
    <row r="44" spans="1:10" s="100" customFormat="1" ht="20.100000000000001" customHeight="1" x14ac:dyDescent="0.25">
      <c r="A44" s="456"/>
      <c r="B44" s="457"/>
      <c r="C44" s="458"/>
      <c r="D44" s="459"/>
      <c r="E44" s="460"/>
      <c r="F44" s="460"/>
      <c r="G44" s="471"/>
      <c r="H44" s="456"/>
      <c r="I44" s="421"/>
      <c r="J44" s="315"/>
    </row>
    <row r="45" spans="1:10" s="100" customFormat="1" ht="20.100000000000001" customHeight="1" thickBot="1" x14ac:dyDescent="0.3">
      <c r="A45" s="456"/>
      <c r="B45" s="457"/>
      <c r="C45" s="458"/>
      <c r="D45" s="459"/>
      <c r="E45" s="460"/>
      <c r="F45" s="460"/>
      <c r="G45" s="471"/>
      <c r="H45" s="456"/>
      <c r="I45" s="421"/>
      <c r="J45" s="315"/>
    </row>
    <row r="46" spans="1:10" ht="20.100000000000001" customHeight="1" x14ac:dyDescent="0.25">
      <c r="A46" s="387"/>
      <c r="B46" s="385"/>
      <c r="C46" s="477">
        <f>SUM(C5:C29)</f>
        <v>44074.76</v>
      </c>
      <c r="D46" s="478" t="s">
        <v>351</v>
      </c>
      <c r="E46" s="388"/>
      <c r="F46" s="388"/>
      <c r="G46" s="388"/>
      <c r="H46" s="387"/>
    </row>
    <row r="47" spans="1:10" ht="20.100000000000001" customHeight="1" x14ac:dyDescent="0.25">
      <c r="A47" s="387"/>
      <c r="B47" s="385"/>
      <c r="C47" s="479">
        <f>SUM(C28:C39)+C4</f>
        <v>22342.95</v>
      </c>
      <c r="D47" s="480" t="s">
        <v>385</v>
      </c>
      <c r="E47" s="388"/>
      <c r="F47" s="388"/>
      <c r="G47" s="388"/>
      <c r="H47" s="387"/>
    </row>
    <row r="48" spans="1:10" ht="20.100000000000001" customHeight="1" thickBot="1" x14ac:dyDescent="0.3">
      <c r="A48" s="387"/>
      <c r="B48" s="385"/>
      <c r="C48" s="481">
        <f>SUM(C4:C39)</f>
        <v>63378.21</v>
      </c>
      <c r="D48" s="482" t="s">
        <v>384</v>
      </c>
      <c r="E48" s="388"/>
      <c r="F48" s="388"/>
      <c r="G48" s="388"/>
      <c r="H48" s="387"/>
    </row>
    <row r="49" spans="1:8" ht="39" customHeight="1" x14ac:dyDescent="0.3">
      <c r="D49" s="383" t="s">
        <v>364</v>
      </c>
    </row>
    <row r="50" spans="1:8" s="2" customFormat="1" ht="57" customHeight="1" x14ac:dyDescent="0.25">
      <c r="A50" s="422" t="s">
        <v>378</v>
      </c>
      <c r="B50" s="422" t="s">
        <v>379</v>
      </c>
      <c r="C50" s="382" t="s">
        <v>331</v>
      </c>
    </row>
    <row r="51" spans="1:8" x14ac:dyDescent="0.25">
      <c r="A51" s="408">
        <v>42551</v>
      </c>
      <c r="B51" s="409" t="s">
        <v>160</v>
      </c>
      <c r="C51" s="410">
        <v>726</v>
      </c>
      <c r="D51" s="411" t="s">
        <v>135</v>
      </c>
      <c r="E51" s="425" t="s">
        <v>366</v>
      </c>
      <c r="F51" s="426"/>
      <c r="G51" s="472" t="s">
        <v>91</v>
      </c>
    </row>
    <row r="52" spans="1:8" x14ac:dyDescent="0.25">
      <c r="A52" s="412">
        <v>42551</v>
      </c>
      <c r="B52" s="409" t="s">
        <v>160</v>
      </c>
      <c r="C52" s="413">
        <v>907.5</v>
      </c>
      <c r="D52" s="414" t="s">
        <v>135</v>
      </c>
      <c r="E52" s="427" t="s">
        <v>367</v>
      </c>
      <c r="F52" s="426"/>
      <c r="G52" s="472" t="s">
        <v>91</v>
      </c>
    </row>
    <row r="53" spans="1:8" x14ac:dyDescent="0.25">
      <c r="A53" s="415">
        <v>42551</v>
      </c>
      <c r="B53" s="409" t="s">
        <v>160</v>
      </c>
      <c r="C53" s="413">
        <v>2904</v>
      </c>
      <c r="D53" s="414" t="s">
        <v>135</v>
      </c>
      <c r="E53" s="425" t="s">
        <v>157</v>
      </c>
      <c r="F53" s="426"/>
      <c r="G53" s="472" t="s">
        <v>91</v>
      </c>
    </row>
    <row r="54" spans="1:8" x14ac:dyDescent="0.25">
      <c r="A54" s="415">
        <v>42551</v>
      </c>
      <c r="B54" s="409" t="s">
        <v>160</v>
      </c>
      <c r="C54" s="413">
        <v>968</v>
      </c>
      <c r="D54" s="414" t="s">
        <v>135</v>
      </c>
      <c r="E54" s="425" t="s">
        <v>368</v>
      </c>
      <c r="F54" s="426"/>
      <c r="G54" s="472" t="s">
        <v>91</v>
      </c>
    </row>
    <row r="55" spans="1:8" ht="15.75" thickBot="1" x14ac:dyDescent="0.3">
      <c r="A55" s="416">
        <v>42551</v>
      </c>
      <c r="B55" s="423" t="s">
        <v>160</v>
      </c>
      <c r="C55" s="417">
        <v>1028.5</v>
      </c>
      <c r="D55" s="418" t="s">
        <v>365</v>
      </c>
      <c r="E55" s="424" t="s">
        <v>369</v>
      </c>
      <c r="F55" s="406"/>
      <c r="G55" s="473" t="s">
        <v>91</v>
      </c>
      <c r="H55" s="407"/>
    </row>
    <row r="56" spans="1:8" x14ac:dyDescent="0.25">
      <c r="A56" s="419">
        <v>42582</v>
      </c>
      <c r="B56" s="322" t="s">
        <v>196</v>
      </c>
      <c r="C56" s="179">
        <v>2722.5</v>
      </c>
      <c r="D56" s="420" t="s">
        <v>135</v>
      </c>
      <c r="E56" s="421" t="s">
        <v>370</v>
      </c>
      <c r="G56" s="474" t="s">
        <v>91</v>
      </c>
    </row>
    <row r="57" spans="1:8" x14ac:dyDescent="0.25">
      <c r="A57" s="93">
        <v>42582</v>
      </c>
      <c r="B57" s="431" t="s">
        <v>196</v>
      </c>
      <c r="C57" s="413">
        <v>2601.5</v>
      </c>
      <c r="D57" s="379" t="s">
        <v>135</v>
      </c>
      <c r="E57" s="400" t="s">
        <v>371</v>
      </c>
      <c r="F57" s="426"/>
      <c r="G57" s="472" t="s">
        <v>91</v>
      </c>
    </row>
    <row r="58" spans="1:8" x14ac:dyDescent="0.25">
      <c r="A58" s="93">
        <v>42582</v>
      </c>
      <c r="B58" s="431" t="s">
        <v>196</v>
      </c>
      <c r="C58" s="413">
        <v>2662</v>
      </c>
      <c r="D58" s="379" t="s">
        <v>135</v>
      </c>
      <c r="E58" s="400" t="s">
        <v>372</v>
      </c>
      <c r="F58" s="426"/>
      <c r="G58" s="472" t="s">
        <v>91</v>
      </c>
    </row>
    <row r="59" spans="1:8" x14ac:dyDescent="0.25">
      <c r="A59" s="93">
        <v>42582</v>
      </c>
      <c r="B59" s="431" t="s">
        <v>196</v>
      </c>
      <c r="C59" s="413">
        <v>1815</v>
      </c>
      <c r="D59" s="379" t="s">
        <v>135</v>
      </c>
      <c r="E59" s="400" t="s">
        <v>161</v>
      </c>
      <c r="F59" s="426"/>
      <c r="G59" s="472" t="s">
        <v>91</v>
      </c>
    </row>
    <row r="60" spans="1:8" x14ac:dyDescent="0.25">
      <c r="A60" s="93">
        <v>42582</v>
      </c>
      <c r="B60" s="431" t="s">
        <v>196</v>
      </c>
      <c r="C60" s="413">
        <v>3630</v>
      </c>
      <c r="D60" s="379" t="s">
        <v>135</v>
      </c>
      <c r="E60" s="400" t="s">
        <v>162</v>
      </c>
      <c r="F60" s="426"/>
      <c r="G60" s="472" t="s">
        <v>91</v>
      </c>
    </row>
    <row r="61" spans="1:8" x14ac:dyDescent="0.25">
      <c r="A61" s="93">
        <v>42582</v>
      </c>
      <c r="B61" s="431" t="s">
        <v>196</v>
      </c>
      <c r="C61" s="413">
        <v>2964.5</v>
      </c>
      <c r="D61" s="379" t="s">
        <v>135</v>
      </c>
      <c r="E61" s="400" t="s">
        <v>373</v>
      </c>
      <c r="F61" s="426"/>
      <c r="G61" s="472" t="s">
        <v>91</v>
      </c>
    </row>
    <row r="62" spans="1:8" x14ac:dyDescent="0.25">
      <c r="A62" s="93">
        <v>42582</v>
      </c>
      <c r="B62" s="431" t="s">
        <v>196</v>
      </c>
      <c r="C62" s="413">
        <v>2722.5</v>
      </c>
      <c r="D62" s="379" t="s">
        <v>135</v>
      </c>
      <c r="E62" s="400" t="s">
        <v>374</v>
      </c>
      <c r="F62" s="426"/>
      <c r="G62" s="472" t="s">
        <v>91</v>
      </c>
    </row>
    <row r="63" spans="1:8" x14ac:dyDescent="0.25">
      <c r="A63" s="93">
        <v>42582</v>
      </c>
      <c r="B63" s="431" t="s">
        <v>196</v>
      </c>
      <c r="C63" s="413">
        <v>2124.7600000000002</v>
      </c>
      <c r="D63" s="379" t="s">
        <v>135</v>
      </c>
      <c r="E63" s="400" t="s">
        <v>375</v>
      </c>
      <c r="F63" s="426"/>
      <c r="G63" s="472" t="s">
        <v>91</v>
      </c>
    </row>
    <row r="64" spans="1:8" x14ac:dyDescent="0.25">
      <c r="A64" s="93">
        <v>42582</v>
      </c>
      <c r="B64" s="431" t="s">
        <v>196</v>
      </c>
      <c r="C64" s="413">
        <v>1270.5</v>
      </c>
      <c r="D64" s="379" t="s">
        <v>135</v>
      </c>
      <c r="E64" s="400" t="s">
        <v>376</v>
      </c>
      <c r="F64" s="426"/>
      <c r="G64" s="472" t="s">
        <v>91</v>
      </c>
    </row>
    <row r="65" spans="1:8" ht="15.75" thickBot="1" x14ac:dyDescent="0.3">
      <c r="A65" s="448">
        <v>42582</v>
      </c>
      <c r="B65" s="449" t="s">
        <v>196</v>
      </c>
      <c r="C65" s="450">
        <v>3146</v>
      </c>
      <c r="D65" s="451" t="s">
        <v>135</v>
      </c>
      <c r="E65" s="452" t="s">
        <v>377</v>
      </c>
      <c r="F65" s="453"/>
      <c r="G65" s="453" t="s">
        <v>91</v>
      </c>
      <c r="H65" s="407"/>
    </row>
    <row r="66" spans="1:8" x14ac:dyDescent="0.25">
      <c r="A66" s="454">
        <v>42613</v>
      </c>
      <c r="B66" s="322" t="s">
        <v>392</v>
      </c>
      <c r="C66" s="179">
        <v>2662</v>
      </c>
      <c r="D66" s="420" t="s">
        <v>135</v>
      </c>
      <c r="E66" s="2" t="s">
        <v>393</v>
      </c>
      <c r="G66" s="475" t="s">
        <v>91</v>
      </c>
    </row>
    <row r="68" spans="1:8" s="3" customFormat="1" x14ac:dyDescent="0.25">
      <c r="A68" s="3" t="s">
        <v>382</v>
      </c>
      <c r="B68" s="432"/>
      <c r="C68" s="433">
        <f>SUM(C51:C66)</f>
        <v>34855.26</v>
      </c>
      <c r="E68" s="4"/>
      <c r="F68" s="4"/>
      <c r="G68" s="4"/>
    </row>
    <row r="71" spans="1:8" x14ac:dyDescent="0.25">
      <c r="A71" s="401" t="s">
        <v>154</v>
      </c>
      <c r="B71" s="401" t="s">
        <v>154</v>
      </c>
      <c r="C71" s="428">
        <v>968</v>
      </c>
      <c r="D71" s="429" t="s">
        <v>380</v>
      </c>
      <c r="E71" s="426"/>
      <c r="F71" s="426"/>
      <c r="G71" s="426" t="s">
        <v>185</v>
      </c>
    </row>
    <row r="72" spans="1:8" x14ac:dyDescent="0.25">
      <c r="A72" s="401"/>
      <c r="B72" s="401"/>
      <c r="C72" s="428"/>
      <c r="D72" s="430"/>
      <c r="E72" s="426"/>
      <c r="F72" s="426"/>
      <c r="G72" s="426"/>
    </row>
    <row r="73" spans="1:8" x14ac:dyDescent="0.25">
      <c r="A73" s="401" t="s">
        <v>196</v>
      </c>
      <c r="B73" s="401" t="s">
        <v>196</v>
      </c>
      <c r="C73" s="428">
        <v>1028.5</v>
      </c>
      <c r="D73" s="430" t="s">
        <v>381</v>
      </c>
      <c r="E73" s="426"/>
      <c r="F73" s="426"/>
      <c r="G73" s="426" t="s">
        <v>185</v>
      </c>
    </row>
    <row r="75" spans="1:8" s="3" customFormat="1" x14ac:dyDescent="0.25">
      <c r="A75" s="3" t="s">
        <v>383</v>
      </c>
      <c r="B75" s="432"/>
      <c r="C75" s="433">
        <f>SUM(C71:C74)</f>
        <v>1996.5</v>
      </c>
      <c r="E75" s="4"/>
      <c r="F75" s="4"/>
      <c r="G75" s="4"/>
    </row>
    <row r="78" spans="1:8" x14ac:dyDescent="0.25">
      <c r="F78" s="2" t="s">
        <v>388</v>
      </c>
      <c r="G78" s="382">
        <v>77591.75</v>
      </c>
    </row>
    <row r="79" spans="1:8" x14ac:dyDescent="0.25">
      <c r="C79" s="179">
        <f>C48+C68+C75</f>
        <v>100229.97</v>
      </c>
      <c r="D79" t="s">
        <v>386</v>
      </c>
      <c r="F79" s="2" t="s">
        <v>387</v>
      </c>
      <c r="G79" s="476">
        <v>16294.27</v>
      </c>
    </row>
    <row r="80" spans="1:8" x14ac:dyDescent="0.25">
      <c r="G80" s="382">
        <f>SUM(G78:G79)</f>
        <v>93886.02</v>
      </c>
    </row>
  </sheetData>
  <sortState ref="A32:J39">
    <sortCondition ref="A32"/>
  </sortState>
  <dataValidations disablePrompts="1" count="2">
    <dataValidation type="custom" errorStyle="warning" showInputMessage="1" showErrorMessage="1" error="No olvides introducir una fecha en la primera columna._x000a_Esta &quot;fecha de registro&quot; es la que se usa para determinar la asignación a los distintos trimestres." sqref="D25">
      <formula1>NOT(ISBLANK(A25))</formula1>
    </dataValidation>
    <dataValidation type="list" errorStyle="information" sqref="D71:D73 D51:D65">
      <formula1>clientes</formula1>
    </dataValidation>
  </dataValidations>
  <pageMargins left="0.25" right="0.25" top="0.75" bottom="0.75" header="0.3" footer="0.3"/>
  <pageSetup paperSize="9" scale="4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Días de pago</vt:lpstr>
      <vt:lpstr>Desglose pagos</vt:lpstr>
      <vt:lpstr>Previsión Ingresos</vt:lpstr>
      <vt:lpstr>GRÁFICA</vt:lpstr>
      <vt:lpstr>Previsión tesorería</vt:lpstr>
      <vt:lpstr>PrevSemanal</vt:lpstr>
      <vt:lpstr>COBROS</vt:lpstr>
      <vt:lpstr>'Previsión tesorería'!Área_de_impresión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reino1</dc:creator>
  <cp:lastModifiedBy>cps</cp:lastModifiedBy>
  <cp:revision/>
  <cp:lastPrinted>2016-07-11T08:07:27Z</cp:lastPrinted>
  <dcterms:created xsi:type="dcterms:W3CDTF">2016-04-27T11:21:27Z</dcterms:created>
  <dcterms:modified xsi:type="dcterms:W3CDTF">2016-08-06T08:01:26Z</dcterms:modified>
</cp:coreProperties>
</file>