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28" i="1" l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19" i="1"/>
  <c r="N19" i="1"/>
  <c r="L28" i="1"/>
  <c r="L27" i="1"/>
  <c r="L26" i="1"/>
  <c r="L25" i="1"/>
  <c r="L24" i="1"/>
  <c r="L23" i="1"/>
  <c r="L22" i="1"/>
  <c r="L21" i="1"/>
  <c r="L20" i="1"/>
  <c r="M28" i="1"/>
  <c r="M27" i="1"/>
  <c r="M26" i="1"/>
  <c r="M25" i="1"/>
  <c r="M24" i="1"/>
  <c r="M23" i="1"/>
  <c r="M22" i="1"/>
  <c r="M21" i="1"/>
  <c r="M19" i="1"/>
  <c r="L19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6" i="1"/>
  <c r="P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N7" i="1"/>
  <c r="N20" i="1" s="1"/>
  <c r="O6" i="1"/>
  <c r="N6" i="1"/>
  <c r="M15" i="1"/>
  <c r="M14" i="1"/>
  <c r="M13" i="1"/>
  <c r="M12" i="1"/>
  <c r="M11" i="1"/>
  <c r="M10" i="1"/>
  <c r="M9" i="1"/>
  <c r="M8" i="1"/>
  <c r="M7" i="1"/>
  <c r="M20" i="1" s="1"/>
  <c r="M6" i="1"/>
  <c r="L15" i="1"/>
  <c r="L14" i="1"/>
  <c r="L13" i="1"/>
  <c r="L12" i="1"/>
  <c r="L11" i="1"/>
  <c r="L10" i="1"/>
  <c r="L9" i="1"/>
  <c r="L8" i="1"/>
  <c r="L7" i="1"/>
  <c r="L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6" i="1"/>
  <c r="F6" i="1"/>
  <c r="C9" i="1"/>
  <c r="C8" i="1"/>
  <c r="O7" i="1" l="1"/>
  <c r="P7" i="1"/>
  <c r="O20" i="1" l="1"/>
  <c r="Q7" i="1"/>
</calcChain>
</file>

<file path=xl/sharedStrings.xml><?xml version="1.0" encoding="utf-8"?>
<sst xmlns="http://schemas.openxmlformats.org/spreadsheetml/2006/main" count="46" uniqueCount="24">
  <si>
    <t>tarifa</t>
  </si>
  <si>
    <t>c.1.1</t>
  </si>
  <si>
    <t>c.2.1.</t>
  </si>
  <si>
    <t>c.1.2</t>
  </si>
  <si>
    <t>c.2.2</t>
  </si>
  <si>
    <t>c.3.1.</t>
  </si>
  <si>
    <t>c.3.2.</t>
  </si>
  <si>
    <t>c.3.3</t>
  </si>
  <si>
    <t>c.4.1</t>
  </si>
  <si>
    <t>c.4.2.</t>
  </si>
  <si>
    <t>c.4.3</t>
  </si>
  <si>
    <t>desde</t>
  </si>
  <si>
    <t>hasta</t>
  </si>
  <si>
    <t>pem proyecto</t>
  </si>
  <si>
    <t>aportaciones colegio</t>
  </si>
  <si>
    <t>seguro</t>
  </si>
  <si>
    <t>precio hora</t>
  </si>
  <si>
    <t>honorarios</t>
  </si>
  <si>
    <t>costes generales</t>
  </si>
  <si>
    <t>horas dedicables</t>
  </si>
  <si>
    <t>resultado</t>
  </si>
  <si>
    <t>gastos generales1</t>
  </si>
  <si>
    <t>gastos generales2</t>
  </si>
  <si>
    <t>después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</si>
</sst>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6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4" fontId="2" fillId="0" borderId="0" xfId="1" applyFont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3" borderId="0" xfId="1" applyNumberFormat="1" applyFont="1" applyFill="1" applyAlignment="1">
      <alignment horizontal="center"/>
    </xf>
    <xf numFmtId="44" fontId="2" fillId="0" borderId="0" xfId="0" applyNumberFormat="1" applyFont="1" applyFill="1" applyAlignment="1">
      <alignment horizontal="center"/>
    </xf>
    <xf numFmtId="44" fontId="2" fillId="2" borderId="0" xfId="0" applyNumberFormat="1" applyFont="1" applyFill="1" applyAlignment="1">
      <alignment horizontal="center"/>
    </xf>
    <xf numFmtId="166" fontId="2" fillId="7" borderId="0" xfId="0" applyNumberFormat="1" applyFont="1" applyFill="1" applyAlignment="1">
      <alignment horizontal="center"/>
    </xf>
    <xf numFmtId="10" fontId="2" fillId="0" borderId="0" xfId="2" applyNumberFormat="1" applyFont="1"/>
    <xf numFmtId="0" fontId="2" fillId="8" borderId="0" xfId="0" applyFont="1" applyFill="1"/>
    <xf numFmtId="10" fontId="2" fillId="8" borderId="0" xfId="2" applyNumberFormat="1" applyFont="1" applyFill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left"/>
    </xf>
    <xf numFmtId="9" fontId="2" fillId="0" borderId="0" xfId="2" applyFont="1" applyAlignment="1">
      <alignment horizontal="left"/>
    </xf>
    <xf numFmtId="9" fontId="2" fillId="0" borderId="0" xfId="0" applyNumberFormat="1" applyFont="1" applyAlignment="1">
      <alignment horizontal="left"/>
    </xf>
    <xf numFmtId="4" fontId="2" fillId="6" borderId="0" xfId="0" applyNumberFormat="1" applyFont="1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v>desde</c:v>
          </c:tx>
          <c:cat>
            <c:strRef>
              <c:f>Hoja1!$K$19:$K$28</c:f>
              <c:strCache>
                <c:ptCount val="10"/>
                <c:pt idx="0">
                  <c:v>c.1.1</c:v>
                </c:pt>
                <c:pt idx="1">
                  <c:v>c.2.1.</c:v>
                </c:pt>
                <c:pt idx="2">
                  <c:v>c.1.2</c:v>
                </c:pt>
                <c:pt idx="3">
                  <c:v>c.2.2</c:v>
                </c:pt>
                <c:pt idx="4">
                  <c:v>c.3.1.</c:v>
                </c:pt>
                <c:pt idx="5">
                  <c:v>c.3.2.</c:v>
                </c:pt>
                <c:pt idx="6">
                  <c:v>c.3.3</c:v>
                </c:pt>
                <c:pt idx="7">
                  <c:v>c.4.1</c:v>
                </c:pt>
                <c:pt idx="8">
                  <c:v>c.4.2.</c:v>
                </c:pt>
                <c:pt idx="9">
                  <c:v>c.4.3</c:v>
                </c:pt>
              </c:strCache>
            </c:strRef>
          </c:cat>
          <c:val>
            <c:numRef>
              <c:f>Hoja1!$L$19:$L$28</c:f>
              <c:numCache>
                <c:formatCode>0.00%</c:formatCode>
                <c:ptCount val="10"/>
                <c:pt idx="0">
                  <c:v>0.57448275862068965</c:v>
                </c:pt>
                <c:pt idx="1">
                  <c:v>0.63538461538461544</c:v>
                </c:pt>
                <c:pt idx="2">
                  <c:v>0.57326086956521738</c:v>
                </c:pt>
                <c:pt idx="3">
                  <c:v>0.63428571428571423</c:v>
                </c:pt>
                <c:pt idx="4">
                  <c:v>0.66897435897435897</c:v>
                </c:pt>
                <c:pt idx="5">
                  <c:v>0.66346511627906968</c:v>
                </c:pt>
                <c:pt idx="6">
                  <c:v>0.59326530612244899</c:v>
                </c:pt>
                <c:pt idx="7">
                  <c:v>0.62519999999999998</c:v>
                </c:pt>
                <c:pt idx="8">
                  <c:v>0.64228571428571424</c:v>
                </c:pt>
                <c:pt idx="9">
                  <c:v>0.60399999999999998</c:v>
                </c:pt>
              </c:numCache>
            </c:numRef>
          </c:val>
        </c:ser>
        <c:ser>
          <c:idx val="1"/>
          <c:order val="1"/>
          <c:tx>
            <c:v>hasta</c:v>
          </c:tx>
          <c:val>
            <c:numRef>
              <c:f>Hoja1!$M$19:$M$28</c:f>
              <c:numCache>
                <c:formatCode>0.00%</c:formatCode>
                <c:ptCount val="10"/>
                <c:pt idx="0">
                  <c:v>0.41517241379310343</c:v>
                </c:pt>
                <c:pt idx="1">
                  <c:v>0.32</c:v>
                </c:pt>
                <c:pt idx="2">
                  <c:v>0.43586956521739129</c:v>
                </c:pt>
                <c:pt idx="3">
                  <c:v>0.40119047619047621</c:v>
                </c:pt>
                <c:pt idx="4">
                  <c:v>0.49620512820512813</c:v>
                </c:pt>
                <c:pt idx="5">
                  <c:v>0.45046511627906977</c:v>
                </c:pt>
                <c:pt idx="6">
                  <c:v>0.25632653061224492</c:v>
                </c:pt>
                <c:pt idx="7">
                  <c:v>0.43919999999999998</c:v>
                </c:pt>
                <c:pt idx="8">
                  <c:v>0.41942857142857143</c:v>
                </c:pt>
                <c:pt idx="9">
                  <c:v>2.6222222222222223E-2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310016"/>
        <c:axId val="105831168"/>
      </c:areaChart>
      <c:catAx>
        <c:axId val="7631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31168"/>
        <c:crosses val="autoZero"/>
        <c:auto val="1"/>
        <c:lblAlgn val="ctr"/>
        <c:lblOffset val="100"/>
        <c:noMultiLvlLbl val="0"/>
      </c:catAx>
      <c:valAx>
        <c:axId val="1058311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763100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114299</xdr:rowOff>
    </xdr:from>
    <xdr:to>
      <xdr:col>9</xdr:col>
      <xdr:colOff>190500</xdr:colOff>
      <xdr:row>29</xdr:row>
      <xdr:rowOff>14286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6" sqref="F16"/>
    </sheetView>
  </sheetViews>
  <sheetFormatPr baseColWidth="10" defaultRowHeight="11.25" x14ac:dyDescent="0.2"/>
  <cols>
    <col min="1" max="1" width="4.7109375" style="1" customWidth="1"/>
    <col min="2" max="2" width="5.5703125" style="1" customWidth="1"/>
    <col min="3" max="3" width="9.85546875" style="1" customWidth="1"/>
    <col min="4" max="16384" width="11.42578125" style="1"/>
  </cols>
  <sheetData>
    <row r="1" spans="2:17" x14ac:dyDescent="0.2">
      <c r="D1" s="1" t="s">
        <v>16</v>
      </c>
      <c r="E1" s="27">
        <v>50</v>
      </c>
      <c r="F1" s="26" t="s">
        <v>21</v>
      </c>
      <c r="G1" s="26"/>
      <c r="H1" s="28">
        <v>0.1</v>
      </c>
      <c r="I1" s="26" t="s">
        <v>22</v>
      </c>
      <c r="J1" s="26"/>
      <c r="K1" s="29">
        <v>0.2</v>
      </c>
    </row>
    <row r="3" spans="2:17" x14ac:dyDescent="0.2">
      <c r="D3" s="2" t="s">
        <v>13</v>
      </c>
      <c r="E3" s="2"/>
      <c r="F3" s="3" t="s">
        <v>14</v>
      </c>
      <c r="G3" s="3"/>
      <c r="H3" s="4" t="s">
        <v>15</v>
      </c>
      <c r="I3" s="4"/>
      <c r="J3" s="5" t="s">
        <v>18</v>
      </c>
      <c r="K3" s="5"/>
      <c r="L3" s="6" t="s">
        <v>20</v>
      </c>
      <c r="M3" s="6"/>
      <c r="N3" s="7" t="s">
        <v>23</v>
      </c>
      <c r="O3" s="7"/>
      <c r="P3" s="8" t="s">
        <v>19</v>
      </c>
      <c r="Q3" s="8"/>
    </row>
    <row r="4" spans="2:17" x14ac:dyDescent="0.2">
      <c r="B4" s="1" t="s">
        <v>0</v>
      </c>
      <c r="C4" s="1" t="s">
        <v>17</v>
      </c>
      <c r="D4" s="9" t="s">
        <v>11</v>
      </c>
      <c r="E4" s="9" t="s">
        <v>12</v>
      </c>
      <c r="F4" s="10" t="s">
        <v>11</v>
      </c>
      <c r="G4" s="10" t="s">
        <v>12</v>
      </c>
      <c r="H4" s="11" t="s">
        <v>11</v>
      </c>
      <c r="I4" s="11" t="s">
        <v>12</v>
      </c>
      <c r="J4" s="12" t="s">
        <v>11</v>
      </c>
      <c r="K4" s="12" t="s">
        <v>12</v>
      </c>
      <c r="L4" s="13" t="s">
        <v>11</v>
      </c>
      <c r="M4" s="13" t="s">
        <v>12</v>
      </c>
      <c r="N4" s="14" t="s">
        <v>11</v>
      </c>
      <c r="O4" s="14" t="s">
        <v>12</v>
      </c>
      <c r="P4" s="15" t="s">
        <v>11</v>
      </c>
      <c r="Q4" s="15" t="s">
        <v>12</v>
      </c>
    </row>
    <row r="5" spans="2:17" x14ac:dyDescent="0.2">
      <c r="D5" s="9"/>
      <c r="E5" s="9"/>
      <c r="F5" s="10"/>
      <c r="G5" s="10"/>
      <c r="H5" s="11"/>
      <c r="I5" s="11"/>
      <c r="J5" s="12"/>
      <c r="K5" s="12"/>
      <c r="L5" s="13"/>
      <c r="M5" s="13"/>
      <c r="N5" s="14"/>
      <c r="O5" s="14"/>
      <c r="P5" s="15"/>
      <c r="Q5" s="15"/>
    </row>
    <row r="6" spans="2:17" x14ac:dyDescent="0.2">
      <c r="B6" s="1" t="s">
        <v>1</v>
      </c>
      <c r="C6" s="16">
        <v>1450</v>
      </c>
      <c r="D6" s="30">
        <v>10000</v>
      </c>
      <c r="E6" s="30">
        <v>12000</v>
      </c>
      <c r="F6" s="17">
        <f>D6*0.003+30+7.5+4.5</f>
        <v>72</v>
      </c>
      <c r="G6" s="17">
        <f>E6*0.003+30+7.5+4.5</f>
        <v>78</v>
      </c>
      <c r="H6" s="18">
        <f>D6*0.04</f>
        <v>400</v>
      </c>
      <c r="I6" s="18">
        <f>E6*0.04</f>
        <v>480</v>
      </c>
      <c r="J6" s="19">
        <f>$C6*$H$1</f>
        <v>145</v>
      </c>
      <c r="K6" s="19">
        <f>$C6*$K$1</f>
        <v>290</v>
      </c>
      <c r="L6" s="20">
        <f>C6-F6-H6-J6</f>
        <v>833</v>
      </c>
      <c r="M6" s="20">
        <f>C6-G6-I6-K6</f>
        <v>602</v>
      </c>
      <c r="N6" s="21">
        <f>L6*0.75</f>
        <v>624.75</v>
      </c>
      <c r="O6" s="21">
        <f>M6*0.75</f>
        <v>451.5</v>
      </c>
      <c r="P6" s="22">
        <f>N6/$E$1</f>
        <v>12.494999999999999</v>
      </c>
      <c r="Q6" s="22">
        <f>O6/$E$1</f>
        <v>9.0299999999999994</v>
      </c>
    </row>
    <row r="7" spans="2:17" x14ac:dyDescent="0.2">
      <c r="B7" s="1" t="s">
        <v>2</v>
      </c>
      <c r="C7" s="16">
        <v>650</v>
      </c>
      <c r="D7" s="30">
        <v>2500</v>
      </c>
      <c r="E7" s="30">
        <v>6000</v>
      </c>
      <c r="F7" s="17">
        <v>72</v>
      </c>
      <c r="G7" s="17">
        <v>72</v>
      </c>
      <c r="H7" s="18">
        <f t="shared" ref="H7:H15" si="0">D7*0.04</f>
        <v>100</v>
      </c>
      <c r="I7" s="18">
        <f t="shared" ref="I7:I15" si="1">E7*0.04</f>
        <v>240</v>
      </c>
      <c r="J7" s="19">
        <f t="shared" ref="J7:J15" si="2">$C7*$H$1</f>
        <v>65</v>
      </c>
      <c r="K7" s="19">
        <f t="shared" ref="K7:K15" si="3">$C7*$K$1</f>
        <v>130</v>
      </c>
      <c r="L7" s="20">
        <f t="shared" ref="L7:L15" si="4">C7-F7-H7-J7</f>
        <v>413</v>
      </c>
      <c r="M7" s="20">
        <f t="shared" ref="M7:M15" si="5">C7-G7-I7-K7</f>
        <v>208</v>
      </c>
      <c r="N7" s="21">
        <f t="shared" ref="N7:N15" si="6">L7*0.75</f>
        <v>309.75</v>
      </c>
      <c r="O7" s="21">
        <f t="shared" ref="O7:O15" si="7">M7*0.75</f>
        <v>156</v>
      </c>
      <c r="P7" s="22">
        <f t="shared" ref="P7:P15" si="8">N7/$E$1</f>
        <v>6.1950000000000003</v>
      </c>
      <c r="Q7" s="22">
        <f t="shared" ref="Q7:Q15" si="9">O7/$E$1</f>
        <v>3.12</v>
      </c>
    </row>
    <row r="8" spans="2:17" x14ac:dyDescent="0.2">
      <c r="B8" s="1" t="s">
        <v>3</v>
      </c>
      <c r="C8" s="16">
        <f>1450+850</f>
        <v>2300</v>
      </c>
      <c r="D8" s="30">
        <v>16500</v>
      </c>
      <c r="E8" s="30">
        <v>18500</v>
      </c>
      <c r="F8" s="17">
        <f t="shared" ref="F7:F15" si="10">D8*0.003+30+7.5+4.5</f>
        <v>91.5</v>
      </c>
      <c r="G8" s="17">
        <f t="shared" ref="G7:G15" si="11">E8*0.003+30+7.5+4.5</f>
        <v>97.5</v>
      </c>
      <c r="H8" s="18">
        <f t="shared" si="0"/>
        <v>660</v>
      </c>
      <c r="I8" s="18">
        <f t="shared" si="1"/>
        <v>740</v>
      </c>
      <c r="J8" s="19">
        <f t="shared" si="2"/>
        <v>230</v>
      </c>
      <c r="K8" s="19">
        <f t="shared" si="3"/>
        <v>460</v>
      </c>
      <c r="L8" s="20">
        <f t="shared" si="4"/>
        <v>1318.5</v>
      </c>
      <c r="M8" s="20">
        <f t="shared" si="5"/>
        <v>1002.5</v>
      </c>
      <c r="N8" s="21">
        <f t="shared" si="6"/>
        <v>988.875</v>
      </c>
      <c r="O8" s="21">
        <f t="shared" si="7"/>
        <v>751.875</v>
      </c>
      <c r="P8" s="22">
        <f t="shared" si="8"/>
        <v>19.7775</v>
      </c>
      <c r="Q8" s="22">
        <f t="shared" si="9"/>
        <v>15.0375</v>
      </c>
    </row>
    <row r="9" spans="2:17" x14ac:dyDescent="0.2">
      <c r="B9" s="1" t="s">
        <v>4</v>
      </c>
      <c r="C9" s="16">
        <f>650+1450</f>
        <v>2100</v>
      </c>
      <c r="D9" s="30">
        <v>12000</v>
      </c>
      <c r="E9" s="30">
        <v>18500</v>
      </c>
      <c r="F9" s="17">
        <f t="shared" si="10"/>
        <v>78</v>
      </c>
      <c r="G9" s="17">
        <f t="shared" si="11"/>
        <v>97.5</v>
      </c>
      <c r="H9" s="18">
        <f t="shared" si="0"/>
        <v>480</v>
      </c>
      <c r="I9" s="18">
        <f t="shared" si="1"/>
        <v>740</v>
      </c>
      <c r="J9" s="19">
        <f t="shared" si="2"/>
        <v>210</v>
      </c>
      <c r="K9" s="19">
        <f t="shared" si="3"/>
        <v>420</v>
      </c>
      <c r="L9" s="20">
        <f t="shared" si="4"/>
        <v>1332</v>
      </c>
      <c r="M9" s="20">
        <f t="shared" si="5"/>
        <v>842.5</v>
      </c>
      <c r="N9" s="21">
        <f t="shared" si="6"/>
        <v>999</v>
      </c>
      <c r="O9" s="21">
        <f t="shared" si="7"/>
        <v>631.875</v>
      </c>
      <c r="P9" s="22">
        <f t="shared" si="8"/>
        <v>19.98</v>
      </c>
      <c r="Q9" s="22">
        <f t="shared" si="9"/>
        <v>12.637499999999999</v>
      </c>
    </row>
    <row r="10" spans="2:17" x14ac:dyDescent="0.2">
      <c r="B10" s="1" t="s">
        <v>5</v>
      </c>
      <c r="C10" s="16">
        <v>1950</v>
      </c>
      <c r="D10" s="30">
        <v>9500</v>
      </c>
      <c r="E10" s="30">
        <v>12800</v>
      </c>
      <c r="F10" s="17">
        <f t="shared" si="10"/>
        <v>70.5</v>
      </c>
      <c r="G10" s="17">
        <f t="shared" si="11"/>
        <v>80.400000000000006</v>
      </c>
      <c r="H10" s="18">
        <f t="shared" si="0"/>
        <v>380</v>
      </c>
      <c r="I10" s="18">
        <f t="shared" si="1"/>
        <v>512</v>
      </c>
      <c r="J10" s="19">
        <f t="shared" si="2"/>
        <v>195</v>
      </c>
      <c r="K10" s="19">
        <f t="shared" si="3"/>
        <v>390</v>
      </c>
      <c r="L10" s="20">
        <f t="shared" si="4"/>
        <v>1304.5</v>
      </c>
      <c r="M10" s="20">
        <f t="shared" si="5"/>
        <v>967.59999999999991</v>
      </c>
      <c r="N10" s="21">
        <f t="shared" si="6"/>
        <v>978.375</v>
      </c>
      <c r="O10" s="21">
        <f t="shared" si="7"/>
        <v>725.69999999999993</v>
      </c>
      <c r="P10" s="22">
        <f t="shared" si="8"/>
        <v>19.567499999999999</v>
      </c>
      <c r="Q10" s="22">
        <f t="shared" si="9"/>
        <v>14.513999999999999</v>
      </c>
    </row>
    <row r="11" spans="2:17" x14ac:dyDescent="0.2">
      <c r="B11" s="1" t="s">
        <v>6</v>
      </c>
      <c r="C11" s="16">
        <v>2150</v>
      </c>
      <c r="D11" s="30">
        <v>10850</v>
      </c>
      <c r="E11" s="30">
        <v>16500</v>
      </c>
      <c r="F11" s="17">
        <f t="shared" si="10"/>
        <v>74.55</v>
      </c>
      <c r="G11" s="17">
        <f t="shared" si="11"/>
        <v>91.5</v>
      </c>
      <c r="H11" s="18">
        <f t="shared" si="0"/>
        <v>434</v>
      </c>
      <c r="I11" s="18">
        <f t="shared" si="1"/>
        <v>660</v>
      </c>
      <c r="J11" s="19">
        <f t="shared" si="2"/>
        <v>215</v>
      </c>
      <c r="K11" s="19">
        <f t="shared" si="3"/>
        <v>430</v>
      </c>
      <c r="L11" s="20">
        <f t="shared" si="4"/>
        <v>1426.4499999999998</v>
      </c>
      <c r="M11" s="20">
        <f t="shared" si="5"/>
        <v>968.5</v>
      </c>
      <c r="N11" s="21">
        <f t="shared" si="6"/>
        <v>1069.8374999999999</v>
      </c>
      <c r="O11" s="21">
        <f t="shared" si="7"/>
        <v>726.375</v>
      </c>
      <c r="P11" s="22">
        <f t="shared" si="8"/>
        <v>21.396749999999997</v>
      </c>
      <c r="Q11" s="22">
        <f t="shared" si="9"/>
        <v>14.5275</v>
      </c>
    </row>
    <row r="12" spans="2:17" x14ac:dyDescent="0.2">
      <c r="B12" s="1" t="s">
        <v>7</v>
      </c>
      <c r="C12" s="16">
        <v>2450</v>
      </c>
      <c r="D12" s="30">
        <v>16500</v>
      </c>
      <c r="E12" s="30">
        <v>30000</v>
      </c>
      <c r="F12" s="17">
        <f t="shared" si="10"/>
        <v>91.5</v>
      </c>
      <c r="G12" s="17">
        <f t="shared" si="11"/>
        <v>132</v>
      </c>
      <c r="H12" s="18">
        <f t="shared" si="0"/>
        <v>660</v>
      </c>
      <c r="I12" s="18">
        <f t="shared" si="1"/>
        <v>1200</v>
      </c>
      <c r="J12" s="19">
        <f t="shared" si="2"/>
        <v>245</v>
      </c>
      <c r="K12" s="19">
        <f t="shared" si="3"/>
        <v>490</v>
      </c>
      <c r="L12" s="20">
        <f t="shared" si="4"/>
        <v>1453.5</v>
      </c>
      <c r="M12" s="20">
        <f t="shared" si="5"/>
        <v>628</v>
      </c>
      <c r="N12" s="21">
        <f t="shared" si="6"/>
        <v>1090.125</v>
      </c>
      <c r="O12" s="21">
        <f t="shared" si="7"/>
        <v>471</v>
      </c>
      <c r="P12" s="22">
        <f t="shared" si="8"/>
        <v>21.802499999999998</v>
      </c>
      <c r="Q12" s="22">
        <f t="shared" si="9"/>
        <v>9.42</v>
      </c>
    </row>
    <row r="13" spans="2:17" x14ac:dyDescent="0.2">
      <c r="B13" s="1" t="s">
        <v>8</v>
      </c>
      <c r="C13" s="16">
        <v>2500</v>
      </c>
      <c r="D13" s="30">
        <v>15000</v>
      </c>
      <c r="E13" s="30">
        <v>20000</v>
      </c>
      <c r="F13" s="17">
        <f t="shared" si="10"/>
        <v>87</v>
      </c>
      <c r="G13" s="17">
        <f t="shared" si="11"/>
        <v>102</v>
      </c>
      <c r="H13" s="18">
        <f t="shared" si="0"/>
        <v>600</v>
      </c>
      <c r="I13" s="18">
        <f t="shared" si="1"/>
        <v>800</v>
      </c>
      <c r="J13" s="19">
        <f t="shared" si="2"/>
        <v>250</v>
      </c>
      <c r="K13" s="19">
        <f t="shared" si="3"/>
        <v>500</v>
      </c>
      <c r="L13" s="20">
        <f t="shared" si="4"/>
        <v>1563</v>
      </c>
      <c r="M13" s="20">
        <f t="shared" si="5"/>
        <v>1098</v>
      </c>
      <c r="N13" s="21">
        <f t="shared" si="6"/>
        <v>1172.25</v>
      </c>
      <c r="O13" s="21">
        <f t="shared" si="7"/>
        <v>823.5</v>
      </c>
      <c r="P13" s="22">
        <f t="shared" si="8"/>
        <v>23.445</v>
      </c>
      <c r="Q13" s="22">
        <f t="shared" si="9"/>
        <v>16.47</v>
      </c>
    </row>
    <row r="14" spans="2:17" x14ac:dyDescent="0.2">
      <c r="B14" s="1" t="s">
        <v>9</v>
      </c>
      <c r="C14" s="16">
        <v>3500</v>
      </c>
      <c r="D14" s="30">
        <v>20000</v>
      </c>
      <c r="E14" s="30">
        <v>30000</v>
      </c>
      <c r="F14" s="17">
        <f t="shared" si="10"/>
        <v>102</v>
      </c>
      <c r="G14" s="17">
        <f t="shared" si="11"/>
        <v>132</v>
      </c>
      <c r="H14" s="18">
        <f t="shared" si="0"/>
        <v>800</v>
      </c>
      <c r="I14" s="18">
        <f t="shared" si="1"/>
        <v>1200</v>
      </c>
      <c r="J14" s="19">
        <f t="shared" si="2"/>
        <v>350</v>
      </c>
      <c r="K14" s="19">
        <f t="shared" si="3"/>
        <v>700</v>
      </c>
      <c r="L14" s="20">
        <f t="shared" si="4"/>
        <v>2248</v>
      </c>
      <c r="M14" s="20">
        <f t="shared" si="5"/>
        <v>1468</v>
      </c>
      <c r="N14" s="21">
        <f t="shared" si="6"/>
        <v>1686</v>
      </c>
      <c r="O14" s="21">
        <f t="shared" si="7"/>
        <v>1101</v>
      </c>
      <c r="P14" s="22">
        <f t="shared" si="8"/>
        <v>33.72</v>
      </c>
      <c r="Q14" s="22">
        <f t="shared" si="9"/>
        <v>22.02</v>
      </c>
    </row>
    <row r="15" spans="2:17" x14ac:dyDescent="0.2">
      <c r="B15" s="1" t="s">
        <v>10</v>
      </c>
      <c r="C15" s="16">
        <v>4500</v>
      </c>
      <c r="D15" s="30">
        <v>30000</v>
      </c>
      <c r="E15" s="30">
        <v>80000</v>
      </c>
      <c r="F15" s="17">
        <f t="shared" si="10"/>
        <v>132</v>
      </c>
      <c r="G15" s="17">
        <f t="shared" si="11"/>
        <v>282</v>
      </c>
      <c r="H15" s="18">
        <f t="shared" si="0"/>
        <v>1200</v>
      </c>
      <c r="I15" s="18">
        <f t="shared" si="1"/>
        <v>3200</v>
      </c>
      <c r="J15" s="19">
        <f t="shared" si="2"/>
        <v>450</v>
      </c>
      <c r="K15" s="19">
        <f t="shared" si="3"/>
        <v>900</v>
      </c>
      <c r="L15" s="20">
        <f t="shared" si="4"/>
        <v>2718</v>
      </c>
      <c r="M15" s="20">
        <f t="shared" si="5"/>
        <v>118</v>
      </c>
      <c r="N15" s="21">
        <f t="shared" si="6"/>
        <v>2038.5</v>
      </c>
      <c r="O15" s="21">
        <f t="shared" si="7"/>
        <v>88.5</v>
      </c>
      <c r="P15" s="22">
        <f t="shared" si="8"/>
        <v>40.770000000000003</v>
      </c>
      <c r="Q15" s="22">
        <f t="shared" si="9"/>
        <v>1.77</v>
      </c>
    </row>
    <row r="19" spans="11:15" x14ac:dyDescent="0.2">
      <c r="K19" s="1" t="s">
        <v>1</v>
      </c>
      <c r="L19" s="23">
        <f>L6/$C6</f>
        <v>0.57448275862068965</v>
      </c>
      <c r="M19" s="23">
        <f>M6/$C6</f>
        <v>0.41517241379310343</v>
      </c>
      <c r="N19" s="23">
        <f>N6/$C6</f>
        <v>0.43086206896551726</v>
      </c>
      <c r="O19" s="23">
        <f>O6/$C6</f>
        <v>0.31137931034482758</v>
      </c>
    </row>
    <row r="20" spans="11:15" x14ac:dyDescent="0.2">
      <c r="K20" s="24" t="s">
        <v>2</v>
      </c>
      <c r="L20" s="25">
        <f t="shared" ref="L20:O28" si="12">L7/$C7</f>
        <v>0.63538461538461544</v>
      </c>
      <c r="M20" s="25">
        <f t="shared" ref="M20:O28" si="13">M7/$C7</f>
        <v>0.32</v>
      </c>
      <c r="N20" s="25">
        <f t="shared" si="12"/>
        <v>0.47653846153846152</v>
      </c>
      <c r="O20" s="25">
        <f t="shared" si="12"/>
        <v>0.24</v>
      </c>
    </row>
    <row r="21" spans="11:15" x14ac:dyDescent="0.2">
      <c r="K21" s="1" t="s">
        <v>3</v>
      </c>
      <c r="L21" s="23">
        <f t="shared" si="12"/>
        <v>0.57326086956521738</v>
      </c>
      <c r="M21" s="23">
        <f t="shared" si="13"/>
        <v>0.43586956521739129</v>
      </c>
      <c r="N21" s="23">
        <f t="shared" si="12"/>
        <v>0.42994565217391306</v>
      </c>
      <c r="O21" s="23">
        <f t="shared" si="12"/>
        <v>0.32690217391304349</v>
      </c>
    </row>
    <row r="22" spans="11:15" x14ac:dyDescent="0.2">
      <c r="K22" s="24" t="s">
        <v>4</v>
      </c>
      <c r="L22" s="25">
        <f t="shared" si="12"/>
        <v>0.63428571428571423</v>
      </c>
      <c r="M22" s="25">
        <f t="shared" si="13"/>
        <v>0.40119047619047621</v>
      </c>
      <c r="N22" s="25">
        <f t="shared" si="12"/>
        <v>0.4757142857142857</v>
      </c>
      <c r="O22" s="25">
        <f t="shared" si="12"/>
        <v>0.30089285714285713</v>
      </c>
    </row>
    <row r="23" spans="11:15" x14ac:dyDescent="0.2">
      <c r="K23" s="24" t="s">
        <v>5</v>
      </c>
      <c r="L23" s="25">
        <f t="shared" si="12"/>
        <v>0.66897435897435897</v>
      </c>
      <c r="M23" s="25">
        <f t="shared" si="13"/>
        <v>0.49620512820512813</v>
      </c>
      <c r="N23" s="25">
        <f t="shared" si="12"/>
        <v>0.5017307692307692</v>
      </c>
      <c r="O23" s="25">
        <f t="shared" si="12"/>
        <v>0.37215384615384611</v>
      </c>
    </row>
    <row r="24" spans="11:15" x14ac:dyDescent="0.2">
      <c r="K24" s="24" t="s">
        <v>6</v>
      </c>
      <c r="L24" s="25">
        <f t="shared" si="12"/>
        <v>0.66346511627906968</v>
      </c>
      <c r="M24" s="25">
        <f t="shared" si="13"/>
        <v>0.45046511627906977</v>
      </c>
      <c r="N24" s="25">
        <f t="shared" si="12"/>
        <v>0.49759883720930226</v>
      </c>
      <c r="O24" s="25">
        <f t="shared" si="12"/>
        <v>0.33784883720930231</v>
      </c>
    </row>
    <row r="25" spans="11:15" x14ac:dyDescent="0.2">
      <c r="K25" s="1" t="s">
        <v>7</v>
      </c>
      <c r="L25" s="23">
        <f t="shared" si="12"/>
        <v>0.59326530612244899</v>
      </c>
      <c r="M25" s="23">
        <f t="shared" si="13"/>
        <v>0.25632653061224492</v>
      </c>
      <c r="N25" s="23">
        <f t="shared" si="12"/>
        <v>0.44494897959183671</v>
      </c>
      <c r="O25" s="23">
        <f t="shared" si="12"/>
        <v>0.19224489795918367</v>
      </c>
    </row>
    <row r="26" spans="11:15" x14ac:dyDescent="0.2">
      <c r="K26" s="24" t="s">
        <v>8</v>
      </c>
      <c r="L26" s="25">
        <f t="shared" si="12"/>
        <v>0.62519999999999998</v>
      </c>
      <c r="M26" s="25">
        <f t="shared" si="13"/>
        <v>0.43919999999999998</v>
      </c>
      <c r="N26" s="25">
        <f t="shared" si="12"/>
        <v>0.46889999999999998</v>
      </c>
      <c r="O26" s="25">
        <f t="shared" si="12"/>
        <v>0.32940000000000003</v>
      </c>
    </row>
    <row r="27" spans="11:15" x14ac:dyDescent="0.2">
      <c r="K27" s="24" t="s">
        <v>9</v>
      </c>
      <c r="L27" s="25">
        <f t="shared" si="12"/>
        <v>0.64228571428571424</v>
      </c>
      <c r="M27" s="25">
        <f t="shared" si="13"/>
        <v>0.41942857142857143</v>
      </c>
      <c r="N27" s="25">
        <f t="shared" si="12"/>
        <v>0.48171428571428571</v>
      </c>
      <c r="O27" s="25">
        <f t="shared" si="12"/>
        <v>0.31457142857142856</v>
      </c>
    </row>
    <row r="28" spans="11:15" x14ac:dyDescent="0.2">
      <c r="K28" s="1" t="s">
        <v>10</v>
      </c>
      <c r="L28" s="23">
        <f t="shared" si="12"/>
        <v>0.60399999999999998</v>
      </c>
      <c r="M28" s="23">
        <f t="shared" si="13"/>
        <v>2.6222222222222223E-2</v>
      </c>
      <c r="N28" s="23">
        <f t="shared" si="12"/>
        <v>0.45300000000000001</v>
      </c>
      <c r="O28" s="23">
        <f t="shared" si="12"/>
        <v>1.9666666666666666E-2</v>
      </c>
    </row>
  </sheetData>
  <mergeCells count="9">
    <mergeCell ref="F1:G1"/>
    <mergeCell ref="I1:J1"/>
    <mergeCell ref="D3:E3"/>
    <mergeCell ref="F3:G3"/>
    <mergeCell ref="H3:I3"/>
    <mergeCell ref="J3:K3"/>
    <mergeCell ref="L3:M3"/>
    <mergeCell ref="P3:Q3"/>
    <mergeCell ref="N3:O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cps</dc:creator>
  <cp:lastModifiedBy>cps</cp:lastModifiedBy>
  <dcterms:created xsi:type="dcterms:W3CDTF">2016-05-20T18:05:50Z</dcterms:created>
  <dcterms:modified xsi:type="dcterms:W3CDTF">2016-05-20T19:11:43Z</dcterms:modified>
</cp:coreProperties>
</file>