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66_DOCU GENERAL DESPACHO\1_HOW-TOs\"/>
    </mc:Choice>
  </mc:AlternateContent>
  <xr:revisionPtr revIDLastSave="0" documentId="13_ncr:1_{3800A54B-C07B-4D73-A979-AE92313FADD5}" xr6:coauthVersionLast="44" xr6:coauthVersionMax="44" xr10:uidLastSave="{00000000-0000-0000-0000-000000000000}"/>
  <bookViews>
    <workbookView xWindow="-28920" yWindow="-120" windowWidth="29040" windowHeight="15840" activeTab="2" xr2:uid="{477AFECC-1ACA-41C2-9200-DFD5304C3437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3" l="1"/>
  <c r="F15" i="3"/>
  <c r="E16" i="3"/>
  <c r="E31" i="3" s="1"/>
  <c r="E33" i="3" s="1"/>
  <c r="F12" i="3"/>
  <c r="F24" i="3"/>
  <c r="F26" i="3"/>
  <c r="F28" i="3"/>
  <c r="F30" i="3"/>
  <c r="P35" i="1"/>
  <c r="P34" i="1"/>
  <c r="P37" i="1"/>
  <c r="P33" i="1"/>
  <c r="D30" i="1"/>
  <c r="M28" i="1" l="1"/>
  <c r="L28" i="1"/>
  <c r="L33" i="1" s="1"/>
  <c r="D26" i="1"/>
  <c r="D25" i="1"/>
  <c r="D24" i="1"/>
  <c r="D23" i="1"/>
  <c r="D22" i="1"/>
  <c r="D21" i="1"/>
  <c r="D20" i="1"/>
  <c r="D13" i="1"/>
  <c r="D12" i="1"/>
  <c r="D11" i="1"/>
  <c r="D10" i="1"/>
</calcChain>
</file>

<file path=xl/sharedStrings.xml><?xml version="1.0" encoding="utf-8"?>
<sst xmlns="http://schemas.openxmlformats.org/spreadsheetml/2006/main" count="315" uniqueCount="195">
  <si>
    <t>m3/h/pers</t>
  </si>
  <si>
    <t>IDA1</t>
  </si>
  <si>
    <t>IDA3</t>
  </si>
  <si>
    <t>SUP. ÚTIL m2</t>
  </si>
  <si>
    <t>Unidad int.</t>
  </si>
  <si>
    <t>Unidad ext.</t>
  </si>
  <si>
    <t>PLANTA BAJA</t>
  </si>
  <si>
    <t>-</t>
  </si>
  <si>
    <t>Instalaciones</t>
  </si>
  <si>
    <t>Escaleras</t>
  </si>
  <si>
    <t>Aseos 1</t>
  </si>
  <si>
    <t>PLANTA PRIMERA</t>
  </si>
  <si>
    <t>Escalera</t>
  </si>
  <si>
    <t>TOTAL SUP. ÚTIL</t>
  </si>
  <si>
    <t>PRESTEC</t>
  </si>
  <si>
    <t>SOCIAL /HEMEROTECA</t>
  </si>
  <si>
    <t>CAFET. ACC</t>
  </si>
  <si>
    <t>INFORM.</t>
  </si>
  <si>
    <t>LLIURE</t>
  </si>
  <si>
    <t>INFANTIL</t>
  </si>
  <si>
    <t>DIPOSIT</t>
  </si>
  <si>
    <t>SUM</t>
  </si>
  <si>
    <t>ESTUDI</t>
  </si>
  <si>
    <t>DESPATX</t>
  </si>
  <si>
    <t>REPROG</t>
  </si>
  <si>
    <t>ALM</t>
  </si>
  <si>
    <t>Potencia Frig. (KW)</t>
  </si>
  <si>
    <t>PURY-P250</t>
  </si>
  <si>
    <t>YNW-A</t>
  </si>
  <si>
    <t>PURY-P200</t>
  </si>
  <si>
    <t>PURY-P300</t>
  </si>
  <si>
    <t>PURY-P350</t>
  </si>
  <si>
    <t>PURY-P400</t>
  </si>
  <si>
    <t>PURY-P450</t>
  </si>
  <si>
    <t>PURY-P500</t>
  </si>
  <si>
    <t>PURY-P550</t>
  </si>
  <si>
    <t>Capacidad Nominal</t>
  </si>
  <si>
    <t>Refrigeración /</t>
  </si>
  <si>
    <t>Calefacción</t>
  </si>
  <si>
    <t>kW</t>
  </si>
  <si>
    <t>22,4 / 25</t>
  </si>
  <si>
    <t>28 / 31,5</t>
  </si>
  <si>
    <t>33,5 / 37,5</t>
  </si>
  <si>
    <t>40 / 45</t>
  </si>
  <si>
    <t>45 / 50</t>
  </si>
  <si>
    <t>50 / 56</t>
  </si>
  <si>
    <t>56 / 63</t>
  </si>
  <si>
    <t>63 / 69</t>
  </si>
  <si>
    <t>Consumo Nominal</t>
  </si>
  <si>
    <t>4,43 / 4,71</t>
  </si>
  <si>
    <t>5,97 / 6,06</t>
  </si>
  <si>
    <t>7,54 / 8,38</t>
  </si>
  <si>
    <t>10,04 / 10,68</t>
  </si>
  <si>
    <t>11,59 / 13,65</t>
  </si>
  <si>
    <t>12,37 / 13,48</t>
  </si>
  <si>
    <t>12,72 / 15,28</t>
  </si>
  <si>
    <t>16,03 / 17,91</t>
  </si>
  <si>
    <t>Eficiencia Energética</t>
  </si>
  <si>
    <t>EER / COP</t>
  </si>
  <si>
    <t>5,05 / 5,30</t>
  </si>
  <si>
    <t>4,69 / 5,19</t>
  </si>
  <si>
    <t>4,44 / 4,47</t>
  </si>
  <si>
    <t>3,98 / 4,21</t>
  </si>
  <si>
    <t>3,88 / 3,66</t>
  </si>
  <si>
    <t>4,04 / 4,15</t>
  </si>
  <si>
    <t>4,4 / 4,12</t>
  </si>
  <si>
    <t>3,93 / 3,85</t>
  </si>
  <si>
    <t>SEER / SCOP</t>
  </si>
  <si>
    <t>(EN14825)</t>
  </si>
  <si>
    <t>7,79 / 4,43</t>
  </si>
  <si>
    <t>7,98 / 4,37</t>
  </si>
  <si>
    <t>7,50 / 4,24</t>
  </si>
  <si>
    <t>7,53 / 3,96</t>
  </si>
  <si>
    <t>7,15 / 3,76</t>
  </si>
  <si>
    <t>7,28 / 3,66</t>
  </si>
  <si>
    <t>7,00 / 3,67</t>
  </si>
  <si>
    <t>6,70 / 3,53</t>
  </si>
  <si>
    <t>Interiores Conectables</t>
  </si>
  <si>
    <t>Capacidad Total de</t>
  </si>
  <si>
    <t>la unidad exterior</t>
  </si>
  <si>
    <t>50 ~ 150%</t>
  </si>
  <si>
    <t>Modelo / Cantidad</t>
  </si>
  <si>
    <t>P15~P250 / 1~25</t>
  </si>
  <si>
    <t>P15~P250 / 1~30</t>
  </si>
  <si>
    <t>P15~P250 / 1~35</t>
  </si>
  <si>
    <t>P15~P250 / 1~40</t>
  </si>
  <si>
    <t>P15~P250 / 1~45</t>
  </si>
  <si>
    <t>P15~P250 / 1~50</t>
  </si>
  <si>
    <t>P15~P250 / 2~50</t>
  </si>
  <si>
    <t>Alimentación</t>
  </si>
  <si>
    <t>Fases, V/Hz</t>
  </si>
  <si>
    <t>3, 380~415V/50-60Hz</t>
  </si>
  <si>
    <t>Intensidad Máxima</t>
  </si>
  <si>
    <t>A</t>
  </si>
  <si>
    <t>Diam. Tuberías</t>
  </si>
  <si>
    <t>líquido/gas</t>
  </si>
  <si>
    <t>mm</t>
  </si>
  <si>
    <t>15,88 / 19,05</t>
  </si>
  <si>
    <t>19,05 / 22,2</t>
  </si>
  <si>
    <t>19,05 / 28,58</t>
  </si>
  <si>
    <t>22,2 / 28,58</t>
  </si>
  <si>
    <t>22,2 (28,58 si long&gt;=65m) / 28,58</t>
  </si>
  <si>
    <t>Nivel Sonoro</t>
  </si>
  <si>
    <t>dB(A)</t>
  </si>
  <si>
    <t>59,0/59,0</t>
  </si>
  <si>
    <t>60,5/61,0</t>
  </si>
  <si>
    <t>61,0/67,0</t>
  </si>
  <si>
    <t>62,5/64,0</t>
  </si>
  <si>
    <t>65,0/69,0</t>
  </si>
  <si>
    <t>65,5/70,0</t>
  </si>
  <si>
    <t>63,5/64,5</t>
  </si>
  <si>
    <t>66,0/70,0</t>
  </si>
  <si>
    <t>Potencia sonora</t>
  </si>
  <si>
    <t>76,0/78,0</t>
  </si>
  <si>
    <t>78,5/80,0</t>
  </si>
  <si>
    <t>80,0/86,5</t>
  </si>
  <si>
    <t>81,0/83,0</t>
  </si>
  <si>
    <t>83,0/88,0</t>
  </si>
  <si>
    <t>83,0/89,0</t>
  </si>
  <si>
    <t>82,0/84,0</t>
  </si>
  <si>
    <t>83,5/89,0</t>
  </si>
  <si>
    <t>Ventilador</t>
  </si>
  <si>
    <t>Caudal de aire</t>
  </si>
  <si>
    <t>m³/min</t>
  </si>
  <si>
    <t>Potencia</t>
  </si>
  <si>
    <t>0,92 x 1</t>
  </si>
  <si>
    <t>0,46 x 2</t>
  </si>
  <si>
    <t>0,92 x 2</t>
  </si>
  <si>
    <t>Compresor</t>
  </si>
  <si>
    <t>Refrigerante R410A</t>
  </si>
  <si>
    <t>Pre-carga Kg /</t>
  </si>
  <si>
    <t>PCA / TCO₂ eq</t>
  </si>
  <si>
    <t>5,2 / 2.088 / 10,85</t>
  </si>
  <si>
    <t>8 / 2.088 / 16,70</t>
  </si>
  <si>
    <t>10,8 / 2.088 / 22,55</t>
  </si>
  <si>
    <t>Dimensiones</t>
  </si>
  <si>
    <t>(Ancho x Alto x Fondo)</t>
  </si>
  <si>
    <t>920 x 1.858 x 740</t>
  </si>
  <si>
    <t>1.240 x 1.858 x 740</t>
  </si>
  <si>
    <t>1.750 x 1.858 x 740</t>
  </si>
  <si>
    <t>Peso</t>
  </si>
  <si>
    <t>kg</t>
  </si>
  <si>
    <t>Rango de operación</t>
  </si>
  <si>
    <t>(refr/calef)</t>
  </si>
  <si>
    <t>ºC</t>
  </si>
  <si>
    <t>-5 ~ +52Ts / -20 ~ +15,5Th</t>
  </si>
  <si>
    <t>PEFY-P250VMHS-E</t>
  </si>
  <si>
    <t>CONDUCTOS</t>
  </si>
  <si>
    <t>PEFY-P140VMA-E</t>
  </si>
  <si>
    <t>PARED</t>
  </si>
  <si>
    <t>PEKFY-P63VKM-E</t>
  </si>
  <si>
    <t>€</t>
  </si>
  <si>
    <t>KW</t>
  </si>
  <si>
    <t>casete</t>
  </si>
  <si>
    <t>PLFY-M50VEM-E</t>
  </si>
  <si>
    <t>258x840x840</t>
  </si>
  <si>
    <t>PEFY-P63VMS1-E</t>
  </si>
  <si>
    <t>200X1100+90X700</t>
  </si>
  <si>
    <t>PKFY-P63VKM-E</t>
  </si>
  <si>
    <t>365X1170X295</t>
  </si>
  <si>
    <t>250X1600X732</t>
  </si>
  <si>
    <t>PUHY-EP800SNW-A</t>
  </si>
  <si>
    <t>2480X1858X740</t>
  </si>
  <si>
    <t>TECHO</t>
  </si>
  <si>
    <t>PRECIO TARIFA 2020</t>
  </si>
  <si>
    <t>TIPO</t>
  </si>
  <si>
    <t>mantenimiento</t>
  </si>
  <si>
    <t> 638,84€</t>
  </si>
  <si>
    <t>sist. Aux.</t>
  </si>
  <si>
    <t>conduct</t>
  </si>
  <si>
    <t>total</t>
  </si>
  <si>
    <t xml:space="preserve"> </t>
  </si>
  <si>
    <t>uso</t>
  </si>
  <si>
    <t>sup. útil</t>
  </si>
  <si>
    <t>planta baja</t>
  </si>
  <si>
    <t>vestíbulo</t>
  </si>
  <si>
    <t>sala de prestamo y consulta</t>
  </si>
  <si>
    <t>instalaciones</t>
  </si>
  <si>
    <t>hemeroteca</t>
  </si>
  <si>
    <t>sala de informática</t>
  </si>
  <si>
    <t>cirulaciones</t>
  </si>
  <si>
    <t>planta primera</t>
  </si>
  <si>
    <t>sala de estudio</t>
  </si>
  <si>
    <t>deposito</t>
  </si>
  <si>
    <t>sala de conferencias</t>
  </si>
  <si>
    <t>almacén sala de conferencias</t>
  </si>
  <si>
    <t>sala infantil</t>
  </si>
  <si>
    <t>reprografía</t>
  </si>
  <si>
    <t>despacho</t>
  </si>
  <si>
    <t>zona de consulta</t>
  </si>
  <si>
    <t>PROPUESTA</t>
  </si>
  <si>
    <t>baños hombres</t>
  </si>
  <si>
    <t>baños mujeres</t>
  </si>
  <si>
    <t>MEMORIA VALORADA</t>
  </si>
  <si>
    <t>sup. Útil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</si>
</sst>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40404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262626"/>
      <name val="Calibri"/>
      <family val="2"/>
      <scheme val="minor"/>
    </font>
    <font>
      <sz val="8"/>
      <color rgb="FF262626"/>
      <name val="Calibri"/>
      <family val="2"/>
      <scheme val="minor"/>
    </font>
    <font>
      <b/>
      <sz val="10"/>
      <color rgb="FF262626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thick">
        <color rgb="FF7F7F7F"/>
      </bottom>
      <diagonal/>
    </border>
    <border>
      <left/>
      <right style="medium">
        <color rgb="FF7F7F7F"/>
      </right>
      <top style="medium">
        <color rgb="FF7F7F7F"/>
      </top>
      <bottom style="thick">
        <color rgb="FF7F7F7F"/>
      </bottom>
      <diagonal/>
    </border>
    <border>
      <left style="thick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thick">
        <color rgb="FF7F7F7F"/>
      </right>
      <top/>
      <bottom style="medium">
        <color rgb="FF7F7F7F"/>
      </bottom>
      <diagonal/>
    </border>
    <border>
      <left/>
      <right style="thick">
        <color rgb="FF7F7F7F"/>
      </right>
      <top/>
      <bottom/>
      <diagonal/>
    </border>
    <border>
      <left style="thick">
        <color rgb="FF7F7F7F"/>
      </left>
      <right style="medium">
        <color rgb="FF7F7F7F"/>
      </right>
      <top/>
      <bottom style="thick">
        <color rgb="FF7F7F7F"/>
      </bottom>
      <diagonal/>
    </border>
    <border>
      <left style="thick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thick">
        <color rgb="FF7F7F7F"/>
      </right>
      <top style="medium">
        <color rgb="FF7F7F7F"/>
      </top>
      <bottom/>
      <diagonal/>
    </border>
    <border>
      <left style="medium">
        <color rgb="FF7F7F7F"/>
      </left>
      <right style="thick">
        <color rgb="FF7F7F7F"/>
      </right>
      <top/>
      <bottom style="thick">
        <color rgb="FF7F7F7F"/>
      </bottom>
      <diagonal/>
    </border>
    <border>
      <left style="thick">
        <color rgb="FF7F7F7F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10" xfId="0" applyBorder="1" applyAlignment="1"/>
    <xf numFmtId="44" fontId="0" fillId="0" borderId="0" xfId="1" applyFont="1" applyAlignment="1"/>
    <xf numFmtId="0" fontId="0" fillId="0" borderId="0" xfId="0" applyAlignment="1"/>
    <xf numFmtId="44" fontId="2" fillId="0" borderId="11" xfId="0" applyNumberFormat="1" applyFont="1" applyBorder="1" applyAlignment="1">
      <alignment horizontal="center"/>
    </xf>
    <xf numFmtId="44" fontId="6" fillId="0" borderId="4" xfId="1" applyFont="1" applyBorder="1" applyAlignment="1">
      <alignment horizontal="center" vertical="center" wrapText="1"/>
    </xf>
    <xf numFmtId="44" fontId="6" fillId="0" borderId="4" xfId="1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8" fontId="0" fillId="0" borderId="0" xfId="0" applyNumberFormat="1"/>
    <xf numFmtId="8" fontId="8" fillId="0" borderId="12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8" fontId="0" fillId="0" borderId="13" xfId="0" applyNumberFormat="1" applyBorder="1" applyAlignment="1">
      <alignment horizontal="right" vertical="center" wrapText="1"/>
    </xf>
    <xf numFmtId="8" fontId="8" fillId="0" borderId="13" xfId="0" applyNumberFormat="1" applyFont="1" applyBorder="1" applyAlignment="1">
      <alignment horizontal="right" vertical="center" wrapText="1"/>
    </xf>
    <xf numFmtId="0" fontId="0" fillId="0" borderId="14" xfId="0" applyBorder="1"/>
    <xf numFmtId="0" fontId="2" fillId="0" borderId="15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FAC34-673F-45A5-972D-524A8DE379B3}">
  <dimension ref="B2:P37"/>
  <sheetViews>
    <sheetView topLeftCell="A13" workbookViewId="0">
      <selection activeCell="P36" sqref="P36"/>
    </sheetView>
  </sheetViews>
  <sheetFormatPr baseColWidth="10" defaultRowHeight="15" x14ac:dyDescent="0.25"/>
  <cols>
    <col min="5" max="7" width="16.5703125" customWidth="1"/>
    <col min="12" max="12" width="12" style="31" bestFit="1" customWidth="1"/>
    <col min="13" max="13" width="11.42578125" style="31"/>
  </cols>
  <sheetData>
    <row r="2" spans="2:16" x14ac:dyDescent="0.25">
      <c r="D2">
        <v>120</v>
      </c>
    </row>
    <row r="3" spans="2:16" x14ac:dyDescent="0.25">
      <c r="D3" t="s">
        <v>1</v>
      </c>
      <c r="E3" t="s">
        <v>2</v>
      </c>
    </row>
    <row r="4" spans="2:16" x14ac:dyDescent="0.25">
      <c r="I4" t="s">
        <v>0</v>
      </c>
    </row>
    <row r="7" spans="2:16" ht="15.75" thickBot="1" x14ac:dyDescent="0.3"/>
    <row r="8" spans="2:16" ht="23.25" thickBot="1" x14ac:dyDescent="0.3">
      <c r="B8" s="2"/>
      <c r="C8" s="3" t="s">
        <v>3</v>
      </c>
      <c r="D8" s="4" t="s">
        <v>26</v>
      </c>
      <c r="E8" s="3" t="s">
        <v>4</v>
      </c>
      <c r="F8" s="3" t="s">
        <v>165</v>
      </c>
      <c r="G8" s="3" t="s">
        <v>164</v>
      </c>
      <c r="H8" s="3" t="s">
        <v>5</v>
      </c>
      <c r="P8" t="s">
        <v>166</v>
      </c>
    </row>
    <row r="9" spans="2:16" ht="16.5" thickTop="1" thickBot="1" x14ac:dyDescent="0.3">
      <c r="B9" s="5" t="s">
        <v>6</v>
      </c>
      <c r="C9" s="6"/>
      <c r="D9" s="7"/>
      <c r="E9" s="6"/>
      <c r="F9" s="6"/>
      <c r="G9" s="6"/>
      <c r="H9" s="6"/>
      <c r="L9" s="33" t="s">
        <v>151</v>
      </c>
      <c r="M9" s="33" t="s">
        <v>152</v>
      </c>
      <c r="P9" s="44">
        <v>1453.09</v>
      </c>
    </row>
    <row r="10" spans="2:16" ht="15.75" thickBot="1" x14ac:dyDescent="0.3">
      <c r="B10" s="8" t="s">
        <v>14</v>
      </c>
      <c r="C10" s="9">
        <v>195</v>
      </c>
      <c r="D10" s="10">
        <f>+C10*($D$2/1000)</f>
        <v>23.4</v>
      </c>
      <c r="E10" s="12" t="s">
        <v>146</v>
      </c>
      <c r="F10" s="12" t="s">
        <v>147</v>
      </c>
      <c r="G10" s="41">
        <v>4697</v>
      </c>
      <c r="H10" s="12"/>
      <c r="I10" t="s">
        <v>146</v>
      </c>
      <c r="K10" t="s">
        <v>147</v>
      </c>
      <c r="L10" s="35">
        <v>4697</v>
      </c>
      <c r="M10" s="31">
        <v>28</v>
      </c>
    </row>
    <row r="11" spans="2:16" ht="23.25" thickBot="1" x14ac:dyDescent="0.3">
      <c r="B11" s="8" t="s">
        <v>15</v>
      </c>
      <c r="C11" s="9">
        <v>126</v>
      </c>
      <c r="D11" s="10">
        <f t="shared" ref="D11:D13" si="0">+C11*($D$2/1000)</f>
        <v>15.12</v>
      </c>
      <c r="E11" s="12"/>
      <c r="F11" s="12"/>
      <c r="G11" s="41"/>
      <c r="H11" s="12"/>
      <c r="K11" s="32" t="s">
        <v>153</v>
      </c>
      <c r="L11" s="37"/>
      <c r="M11" s="32">
        <v>5.6</v>
      </c>
    </row>
    <row r="12" spans="2:16" ht="15.75" thickBot="1" x14ac:dyDescent="0.3">
      <c r="B12" s="8" t="s">
        <v>16</v>
      </c>
      <c r="C12" s="9">
        <v>45</v>
      </c>
      <c r="D12" s="10">
        <f t="shared" si="0"/>
        <v>5.3999999999999995</v>
      </c>
      <c r="E12" s="12"/>
      <c r="F12" s="12"/>
      <c r="G12" s="41"/>
      <c r="H12" s="12"/>
      <c r="I12" s="36"/>
      <c r="K12" s="32"/>
      <c r="L12" s="37"/>
      <c r="M12" s="32"/>
    </row>
    <row r="13" spans="2:16" ht="15.75" thickBot="1" x14ac:dyDescent="0.3">
      <c r="B13" s="8" t="s">
        <v>17</v>
      </c>
      <c r="C13" s="9">
        <v>45</v>
      </c>
      <c r="D13" s="10">
        <f t="shared" si="0"/>
        <v>5.3999999999999995</v>
      </c>
      <c r="E13" s="12" t="s">
        <v>154</v>
      </c>
      <c r="F13" s="12" t="s">
        <v>163</v>
      </c>
      <c r="G13" s="41">
        <v>1849</v>
      </c>
      <c r="H13" s="12"/>
      <c r="I13" s="36" t="s">
        <v>154</v>
      </c>
      <c r="K13" s="32"/>
      <c r="L13" s="37">
        <v>1849</v>
      </c>
      <c r="M13" s="32"/>
      <c r="N13" t="s">
        <v>155</v>
      </c>
      <c r="P13" s="45" t="s">
        <v>167</v>
      </c>
    </row>
    <row r="14" spans="2:16" ht="15.75" thickBot="1" x14ac:dyDescent="0.3">
      <c r="B14" s="8"/>
      <c r="C14" s="9"/>
      <c r="D14" s="10"/>
      <c r="E14" s="12"/>
      <c r="F14" s="12"/>
      <c r="G14" s="41"/>
      <c r="H14" s="12"/>
      <c r="L14" s="35"/>
    </row>
    <row r="15" spans="2:16" ht="15.75" thickBot="1" x14ac:dyDescent="0.3">
      <c r="B15" s="8" t="s">
        <v>8</v>
      </c>
      <c r="C15" s="9">
        <v>18</v>
      </c>
      <c r="D15" s="10" t="s">
        <v>7</v>
      </c>
      <c r="E15" s="12" t="s">
        <v>7</v>
      </c>
      <c r="F15" s="12"/>
      <c r="G15" s="41"/>
      <c r="H15" s="12"/>
      <c r="L15" s="35"/>
    </row>
    <row r="16" spans="2:16" ht="15.75" thickBot="1" x14ac:dyDescent="0.3">
      <c r="B16" s="8" t="s">
        <v>9</v>
      </c>
      <c r="C16" s="10" t="s">
        <v>7</v>
      </c>
      <c r="D16" s="10" t="s">
        <v>7</v>
      </c>
      <c r="E16" s="12" t="s">
        <v>7</v>
      </c>
      <c r="F16" s="12"/>
      <c r="G16" s="41"/>
      <c r="H16" s="12"/>
      <c r="L16" s="35"/>
    </row>
    <row r="17" spans="2:16" ht="15.75" thickBot="1" x14ac:dyDescent="0.3">
      <c r="B17" s="8" t="s">
        <v>10</v>
      </c>
      <c r="C17" s="9">
        <v>32</v>
      </c>
      <c r="D17" s="10" t="s">
        <v>7</v>
      </c>
      <c r="E17" s="12" t="s">
        <v>7</v>
      </c>
      <c r="F17" s="12"/>
      <c r="G17" s="41"/>
      <c r="H17" s="12"/>
      <c r="L17" s="35"/>
    </row>
    <row r="18" spans="2:16" ht="15.75" thickBot="1" x14ac:dyDescent="0.3">
      <c r="B18" s="8"/>
      <c r="C18" s="9"/>
      <c r="D18" s="10" t="s">
        <v>7</v>
      </c>
      <c r="E18" s="12" t="s">
        <v>7</v>
      </c>
      <c r="F18" s="12"/>
      <c r="G18" s="41"/>
      <c r="H18" s="12"/>
      <c r="L18" s="35"/>
    </row>
    <row r="19" spans="2:16" ht="23.25" thickBot="1" x14ac:dyDescent="0.3">
      <c r="B19" s="5" t="s">
        <v>11</v>
      </c>
      <c r="C19" s="6"/>
      <c r="D19" s="7"/>
      <c r="E19" s="13"/>
      <c r="F19" s="13"/>
      <c r="G19" s="42"/>
      <c r="H19" s="13"/>
      <c r="L19" s="35"/>
    </row>
    <row r="20" spans="2:16" ht="15.75" thickBot="1" x14ac:dyDescent="0.3">
      <c r="B20" s="8" t="s">
        <v>18</v>
      </c>
      <c r="C20" s="9">
        <v>126</v>
      </c>
      <c r="D20" s="10">
        <f t="shared" ref="D20:D26" si="1">+C20*($D$2/1000)</f>
        <v>15.12</v>
      </c>
      <c r="E20" s="12" t="s">
        <v>148</v>
      </c>
      <c r="F20" s="12" t="s">
        <v>147</v>
      </c>
      <c r="G20" s="41">
        <v>2431</v>
      </c>
      <c r="H20" s="12"/>
      <c r="I20" t="s">
        <v>148</v>
      </c>
      <c r="K20" t="s">
        <v>147</v>
      </c>
      <c r="L20" s="35">
        <v>2431</v>
      </c>
      <c r="M20" s="31">
        <v>16</v>
      </c>
      <c r="N20" t="s">
        <v>160</v>
      </c>
      <c r="P20" s="47">
        <v>805.92</v>
      </c>
    </row>
    <row r="21" spans="2:16" ht="15.75" thickBot="1" x14ac:dyDescent="0.3">
      <c r="B21" s="8" t="s">
        <v>19</v>
      </c>
      <c r="C21" s="9">
        <v>45</v>
      </c>
      <c r="D21" s="10">
        <f t="shared" si="1"/>
        <v>5.3999999999999995</v>
      </c>
      <c r="E21" s="12" t="s">
        <v>150</v>
      </c>
      <c r="F21" s="12" t="s">
        <v>149</v>
      </c>
      <c r="G21" s="41">
        <v>1235</v>
      </c>
      <c r="H21" s="12"/>
      <c r="I21" t="s">
        <v>150</v>
      </c>
      <c r="K21" t="s">
        <v>149</v>
      </c>
      <c r="L21" s="35">
        <v>1235</v>
      </c>
      <c r="M21" s="31">
        <v>7.1</v>
      </c>
      <c r="P21" s="47">
        <v>458.05</v>
      </c>
    </row>
    <row r="22" spans="2:16" ht="15.75" thickBot="1" x14ac:dyDescent="0.3">
      <c r="B22" s="8" t="s">
        <v>20</v>
      </c>
      <c r="C22" s="9">
        <v>56</v>
      </c>
      <c r="D22" s="10">
        <f t="shared" si="1"/>
        <v>6.72</v>
      </c>
      <c r="E22" s="12" t="s">
        <v>158</v>
      </c>
      <c r="F22" s="12" t="s">
        <v>149</v>
      </c>
      <c r="G22" s="41">
        <v>1235</v>
      </c>
      <c r="H22" s="12"/>
      <c r="I22" t="s">
        <v>158</v>
      </c>
      <c r="K22" t="s">
        <v>149</v>
      </c>
      <c r="L22" s="35">
        <v>1235</v>
      </c>
      <c r="M22" s="31">
        <v>7.1</v>
      </c>
      <c r="N22" t="s">
        <v>159</v>
      </c>
      <c r="P22" s="47">
        <v>458.05</v>
      </c>
    </row>
    <row r="23" spans="2:16" ht="15.75" thickBot="1" x14ac:dyDescent="0.3">
      <c r="B23" s="8" t="s">
        <v>21</v>
      </c>
      <c r="C23" s="9">
        <v>100</v>
      </c>
      <c r="D23" s="10">
        <f t="shared" si="1"/>
        <v>12</v>
      </c>
      <c r="E23" s="12" t="s">
        <v>148</v>
      </c>
      <c r="F23" s="12" t="s">
        <v>147</v>
      </c>
      <c r="G23" s="41">
        <v>2431</v>
      </c>
      <c r="H23" s="12"/>
      <c r="I23" t="s">
        <v>148</v>
      </c>
      <c r="K23" t="s">
        <v>147</v>
      </c>
      <c r="L23" s="35">
        <v>2431</v>
      </c>
      <c r="M23" s="31">
        <v>16</v>
      </c>
      <c r="N23" t="s">
        <v>160</v>
      </c>
      <c r="P23" s="47">
        <v>805.92</v>
      </c>
    </row>
    <row r="24" spans="2:16" ht="15.75" thickBot="1" x14ac:dyDescent="0.3">
      <c r="B24" s="8" t="s">
        <v>22</v>
      </c>
      <c r="C24" s="9">
        <v>62</v>
      </c>
      <c r="D24" s="10">
        <f t="shared" si="1"/>
        <v>7.4399999999999995</v>
      </c>
      <c r="E24" s="12" t="s">
        <v>156</v>
      </c>
      <c r="F24" s="12" t="s">
        <v>147</v>
      </c>
      <c r="G24" s="41">
        <v>1580</v>
      </c>
      <c r="H24" s="12"/>
      <c r="I24" s="36" t="s">
        <v>156</v>
      </c>
      <c r="K24" s="38" t="s">
        <v>147</v>
      </c>
      <c r="L24" s="35">
        <v>1580</v>
      </c>
      <c r="M24" s="31">
        <v>7.1</v>
      </c>
      <c r="N24" t="s">
        <v>157</v>
      </c>
      <c r="P24" s="47">
        <v>562.87</v>
      </c>
    </row>
    <row r="25" spans="2:16" ht="15.75" thickBot="1" x14ac:dyDescent="0.3">
      <c r="B25" s="8" t="s">
        <v>23</v>
      </c>
      <c r="C25" s="9">
        <v>27</v>
      </c>
      <c r="D25" s="10">
        <f t="shared" si="1"/>
        <v>3.2399999999999998</v>
      </c>
      <c r="E25" s="12" t="s">
        <v>150</v>
      </c>
      <c r="F25" s="12" t="s">
        <v>149</v>
      </c>
      <c r="G25" s="41">
        <v>1235</v>
      </c>
      <c r="H25" s="12"/>
      <c r="I25" t="s">
        <v>150</v>
      </c>
      <c r="K25" t="s">
        <v>149</v>
      </c>
      <c r="L25" s="35">
        <v>1235</v>
      </c>
      <c r="M25" s="31">
        <v>7.1</v>
      </c>
      <c r="P25" s="47">
        <v>458.05</v>
      </c>
    </row>
    <row r="26" spans="2:16" ht="15.75" thickBot="1" x14ac:dyDescent="0.3">
      <c r="B26" s="8" t="s">
        <v>24</v>
      </c>
      <c r="C26" s="9">
        <v>17</v>
      </c>
      <c r="D26" s="10">
        <f t="shared" si="1"/>
        <v>2.04</v>
      </c>
      <c r="E26" s="12"/>
      <c r="F26" s="12"/>
      <c r="G26" s="40"/>
      <c r="H26" s="12"/>
    </row>
    <row r="27" spans="2:16" ht="15.75" thickBot="1" x14ac:dyDescent="0.3">
      <c r="B27" s="8" t="s">
        <v>12</v>
      </c>
      <c r="C27" s="10" t="s">
        <v>7</v>
      </c>
      <c r="D27" s="10" t="s">
        <v>7</v>
      </c>
      <c r="E27" s="12" t="s">
        <v>7</v>
      </c>
      <c r="F27" s="12"/>
      <c r="G27" s="40"/>
      <c r="H27" s="12"/>
    </row>
    <row r="28" spans="2:16" ht="15.75" thickBot="1" x14ac:dyDescent="0.3">
      <c r="B28" s="8" t="s">
        <v>25</v>
      </c>
      <c r="C28" s="10" t="s">
        <v>7</v>
      </c>
      <c r="D28" s="10" t="s">
        <v>7</v>
      </c>
      <c r="E28" s="12" t="s">
        <v>7</v>
      </c>
      <c r="F28" s="12"/>
      <c r="G28" s="40"/>
      <c r="H28" s="12"/>
      <c r="L28" s="34">
        <f>SUM(L10:L26)</f>
        <v>16693</v>
      </c>
      <c r="M28" s="33">
        <f>SUM(M10:M26)</f>
        <v>94</v>
      </c>
    </row>
    <row r="29" spans="2:16" ht="15.75" thickBot="1" x14ac:dyDescent="0.3">
      <c r="B29" s="8"/>
      <c r="C29" s="9"/>
      <c r="D29" s="10" t="s">
        <v>7</v>
      </c>
      <c r="E29" s="12" t="s">
        <v>7</v>
      </c>
      <c r="F29" s="12"/>
      <c r="G29" s="12"/>
      <c r="H29" s="12"/>
    </row>
    <row r="30" spans="2:16" x14ac:dyDescent="0.25">
      <c r="B30" s="16" t="s">
        <v>13</v>
      </c>
      <c r="C30" s="18">
        <v>724.68</v>
      </c>
      <c r="D30" s="20">
        <f>+M28</f>
        <v>94</v>
      </c>
      <c r="E30" s="22"/>
      <c r="F30" s="14"/>
      <c r="G30" s="14"/>
      <c r="H30" s="15"/>
    </row>
    <row r="31" spans="2:16" ht="24.75" thickBot="1" x14ac:dyDescent="0.3">
      <c r="B31" s="17"/>
      <c r="C31" s="19"/>
      <c r="D31" s="21"/>
      <c r="E31" s="23"/>
      <c r="F31" s="14"/>
      <c r="G31" s="34">
        <v>44912</v>
      </c>
      <c r="H31" s="11" t="s">
        <v>161</v>
      </c>
      <c r="L31" s="34">
        <v>44912</v>
      </c>
      <c r="M31" s="31">
        <v>90</v>
      </c>
      <c r="N31" t="s">
        <v>162</v>
      </c>
      <c r="P31" s="46">
        <v>16153.36</v>
      </c>
    </row>
    <row r="32" spans="2:16" ht="15.75" thickTop="1" x14ac:dyDescent="0.25"/>
    <row r="33" spans="12:16" x14ac:dyDescent="0.25">
      <c r="L33" s="39">
        <f>SUM(L28:L31)</f>
        <v>61605</v>
      </c>
      <c r="P33" s="43">
        <f>SUM(P9:P31)</f>
        <v>21155.31</v>
      </c>
    </row>
    <row r="34" spans="12:16" x14ac:dyDescent="0.25">
      <c r="O34" t="s">
        <v>168</v>
      </c>
      <c r="P34">
        <f>+P33*0.15</f>
        <v>3173.2964999999999</v>
      </c>
    </row>
    <row r="35" spans="12:16" x14ac:dyDescent="0.25">
      <c r="O35" t="s">
        <v>169</v>
      </c>
      <c r="P35">
        <f>+P33*0.18</f>
        <v>3807.9558000000002</v>
      </c>
    </row>
    <row r="37" spans="12:16" x14ac:dyDescent="0.25">
      <c r="O37" t="s">
        <v>170</v>
      </c>
      <c r="P37" s="43">
        <f>SUM(P33:P35)</f>
        <v>28136.562300000001</v>
      </c>
    </row>
  </sheetData>
  <mergeCells count="6">
    <mergeCell ref="K11:K13"/>
    <mergeCell ref="M11:M13"/>
    <mergeCell ref="B30:B31"/>
    <mergeCell ref="C30:C31"/>
    <mergeCell ref="D30:D31"/>
    <mergeCell ref="E30:E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D2F8-7126-4EE5-AA3B-45E437C30B3A}">
  <dimension ref="C9:M38"/>
  <sheetViews>
    <sheetView topLeftCell="A4" workbookViewId="0">
      <selection activeCell="C8" sqref="C8"/>
    </sheetView>
  </sheetViews>
  <sheetFormatPr baseColWidth="10" defaultRowHeight="15" x14ac:dyDescent="0.25"/>
  <cols>
    <col min="3" max="3" width="20.85546875" customWidth="1"/>
    <col min="4" max="4" width="22" customWidth="1"/>
    <col min="6" max="6" width="24.140625" customWidth="1"/>
    <col min="7" max="7" width="11.5703125" bestFit="1" customWidth="1"/>
  </cols>
  <sheetData>
    <row r="9" spans="3:13" x14ac:dyDescent="0.25">
      <c r="C9" s="28"/>
      <c r="D9" s="28"/>
      <c r="E9" s="28"/>
      <c r="F9" s="24" t="s">
        <v>29</v>
      </c>
      <c r="G9" s="24" t="s">
        <v>27</v>
      </c>
      <c r="H9" s="24" t="s">
        <v>30</v>
      </c>
      <c r="I9" s="24" t="s">
        <v>31</v>
      </c>
      <c r="J9" s="24" t="s">
        <v>32</v>
      </c>
      <c r="K9" s="24" t="s">
        <v>33</v>
      </c>
      <c r="L9" s="24" t="s">
        <v>34</v>
      </c>
      <c r="M9" s="24" t="s">
        <v>35</v>
      </c>
    </row>
    <row r="10" spans="3:13" x14ac:dyDescent="0.25">
      <c r="C10" s="28"/>
      <c r="D10" s="28"/>
      <c r="E10" s="28"/>
      <c r="F10" s="24" t="s">
        <v>28</v>
      </c>
      <c r="G10" s="24" t="s">
        <v>28</v>
      </c>
      <c r="H10" s="24" t="s">
        <v>28</v>
      </c>
      <c r="I10" s="24" t="s">
        <v>28</v>
      </c>
      <c r="J10" s="24" t="s">
        <v>28</v>
      </c>
      <c r="K10" s="24" t="s">
        <v>28</v>
      </c>
      <c r="L10" s="24" t="s">
        <v>28</v>
      </c>
      <c r="M10" s="24" t="s">
        <v>28</v>
      </c>
    </row>
    <row r="11" spans="3:13" ht="30" x14ac:dyDescent="0.25">
      <c r="C11" s="28" t="s">
        <v>36</v>
      </c>
      <c r="D11" s="24" t="s">
        <v>37</v>
      </c>
      <c r="E11" s="29" t="s">
        <v>39</v>
      </c>
      <c r="F11" s="30" t="s">
        <v>40</v>
      </c>
      <c r="G11" s="30" t="s">
        <v>41</v>
      </c>
      <c r="H11" s="30" t="s">
        <v>42</v>
      </c>
      <c r="I11" s="30" t="s">
        <v>43</v>
      </c>
      <c r="J11" s="30" t="s">
        <v>44</v>
      </c>
      <c r="K11" s="30" t="s">
        <v>45</v>
      </c>
      <c r="L11" s="30" t="s">
        <v>46</v>
      </c>
      <c r="M11" s="30" t="s">
        <v>47</v>
      </c>
    </row>
    <row r="12" spans="3:13" x14ac:dyDescent="0.25">
      <c r="C12" s="28"/>
      <c r="D12" s="24" t="s">
        <v>38</v>
      </c>
      <c r="E12" s="29"/>
      <c r="F12" s="30"/>
      <c r="G12" s="30"/>
      <c r="H12" s="30"/>
      <c r="I12" s="30"/>
      <c r="J12" s="30"/>
      <c r="K12" s="30"/>
      <c r="L12" s="30"/>
      <c r="M12" s="30"/>
    </row>
    <row r="13" spans="3:13" ht="30" x14ac:dyDescent="0.25">
      <c r="C13" s="28" t="s">
        <v>48</v>
      </c>
      <c r="D13" s="24" t="s">
        <v>37</v>
      </c>
      <c r="E13" s="29" t="s">
        <v>39</v>
      </c>
      <c r="F13" s="30" t="s">
        <v>49</v>
      </c>
      <c r="G13" s="30" t="s">
        <v>50</v>
      </c>
      <c r="H13" s="30" t="s">
        <v>51</v>
      </c>
      <c r="I13" s="30" t="s">
        <v>52</v>
      </c>
      <c r="J13" s="30" t="s">
        <v>53</v>
      </c>
      <c r="K13" s="30" t="s">
        <v>54</v>
      </c>
      <c r="L13" s="30" t="s">
        <v>55</v>
      </c>
      <c r="M13" s="30" t="s">
        <v>56</v>
      </c>
    </row>
    <row r="14" spans="3:13" x14ac:dyDescent="0.25">
      <c r="C14" s="28"/>
      <c r="D14" s="24" t="s">
        <v>38</v>
      </c>
      <c r="E14" s="29"/>
      <c r="F14" s="30"/>
      <c r="G14" s="30"/>
      <c r="H14" s="30"/>
      <c r="I14" s="30"/>
      <c r="J14" s="30"/>
      <c r="K14" s="30"/>
      <c r="L14" s="30"/>
      <c r="M14" s="30"/>
    </row>
    <row r="15" spans="3:13" x14ac:dyDescent="0.25">
      <c r="C15" s="28" t="s">
        <v>57</v>
      </c>
      <c r="D15" s="24"/>
      <c r="E15" s="26" t="s">
        <v>58</v>
      </c>
      <c r="F15" s="25" t="s">
        <v>59</v>
      </c>
      <c r="G15" s="25" t="s">
        <v>60</v>
      </c>
      <c r="H15" s="25" t="s">
        <v>61</v>
      </c>
      <c r="I15" s="25" t="s">
        <v>62</v>
      </c>
      <c r="J15" s="25" t="s">
        <v>63</v>
      </c>
      <c r="K15" s="25" t="s">
        <v>64</v>
      </c>
      <c r="L15" s="25" t="s">
        <v>65</v>
      </c>
      <c r="M15" s="25" t="s">
        <v>66</v>
      </c>
    </row>
    <row r="16" spans="3:13" ht="30" x14ac:dyDescent="0.25">
      <c r="C16" s="28"/>
      <c r="D16" s="28"/>
      <c r="E16" s="26" t="s">
        <v>67</v>
      </c>
      <c r="F16" s="30" t="s">
        <v>69</v>
      </c>
      <c r="G16" s="30" t="s">
        <v>70</v>
      </c>
      <c r="H16" s="30" t="s">
        <v>71</v>
      </c>
      <c r="I16" s="30" t="s">
        <v>72</v>
      </c>
      <c r="J16" s="30" t="s">
        <v>73</v>
      </c>
      <c r="K16" s="30" t="s">
        <v>74</v>
      </c>
      <c r="L16" s="30" t="s">
        <v>75</v>
      </c>
      <c r="M16" s="30" t="s">
        <v>76</v>
      </c>
    </row>
    <row r="17" spans="3:13" x14ac:dyDescent="0.25">
      <c r="C17" s="28"/>
      <c r="D17" s="28"/>
      <c r="E17" s="26" t="s">
        <v>68</v>
      </c>
      <c r="F17" s="30"/>
      <c r="G17" s="30"/>
      <c r="H17" s="30"/>
      <c r="I17" s="30"/>
      <c r="J17" s="30"/>
      <c r="K17" s="30"/>
      <c r="L17" s="30"/>
      <c r="M17" s="30"/>
    </row>
    <row r="18" spans="3:13" ht="30" x14ac:dyDescent="0.25">
      <c r="C18" s="28" t="s">
        <v>77</v>
      </c>
      <c r="D18" s="24" t="s">
        <v>78</v>
      </c>
      <c r="E18" s="29"/>
      <c r="F18" s="30" t="s">
        <v>80</v>
      </c>
      <c r="G18" s="30" t="s">
        <v>80</v>
      </c>
      <c r="H18" s="30" t="s">
        <v>80</v>
      </c>
      <c r="I18" s="30" t="s">
        <v>80</v>
      </c>
      <c r="J18" s="30" t="s">
        <v>80</v>
      </c>
      <c r="K18" s="30" t="s">
        <v>80</v>
      </c>
      <c r="L18" s="30" t="s">
        <v>80</v>
      </c>
      <c r="M18" s="30" t="s">
        <v>80</v>
      </c>
    </row>
    <row r="19" spans="3:13" ht="30" x14ac:dyDescent="0.25">
      <c r="C19" s="28"/>
      <c r="D19" s="24" t="s">
        <v>79</v>
      </c>
      <c r="E19" s="29"/>
      <c r="F19" s="30"/>
      <c r="G19" s="30"/>
      <c r="H19" s="30"/>
      <c r="I19" s="30"/>
      <c r="J19" s="30"/>
      <c r="K19" s="30"/>
      <c r="L19" s="30"/>
      <c r="M19" s="30"/>
    </row>
    <row r="20" spans="3:13" ht="30" x14ac:dyDescent="0.25">
      <c r="C20" s="28"/>
      <c r="D20" s="24" t="s">
        <v>81</v>
      </c>
      <c r="E20" s="26"/>
      <c r="F20" s="25" t="s">
        <v>82</v>
      </c>
      <c r="G20" s="25" t="s">
        <v>82</v>
      </c>
      <c r="H20" s="25" t="s">
        <v>83</v>
      </c>
      <c r="I20" s="25" t="s">
        <v>84</v>
      </c>
      <c r="J20" s="25" t="s">
        <v>85</v>
      </c>
      <c r="K20" s="25" t="s">
        <v>86</v>
      </c>
      <c r="L20" s="25" t="s">
        <v>87</v>
      </c>
      <c r="M20" s="25" t="s">
        <v>88</v>
      </c>
    </row>
    <row r="21" spans="3:13" ht="45" x14ac:dyDescent="0.25">
      <c r="C21" s="24" t="s">
        <v>89</v>
      </c>
      <c r="D21" s="24"/>
      <c r="E21" s="26" t="s">
        <v>90</v>
      </c>
      <c r="F21" s="25" t="s">
        <v>91</v>
      </c>
      <c r="G21" s="25" t="s">
        <v>91</v>
      </c>
      <c r="H21" s="25" t="s">
        <v>91</v>
      </c>
      <c r="I21" s="25" t="s">
        <v>91</v>
      </c>
      <c r="J21" s="25" t="s">
        <v>91</v>
      </c>
      <c r="K21" s="25" t="s">
        <v>91</v>
      </c>
      <c r="L21" s="25" t="s">
        <v>91</v>
      </c>
      <c r="M21" s="25" t="s">
        <v>91</v>
      </c>
    </row>
    <row r="22" spans="3:13" ht="30" x14ac:dyDescent="0.25">
      <c r="C22" s="24" t="s">
        <v>92</v>
      </c>
      <c r="D22" s="24"/>
      <c r="E22" s="26" t="s">
        <v>93</v>
      </c>
      <c r="F22" s="27">
        <v>16.100000000000001</v>
      </c>
      <c r="G22" s="27">
        <v>17.8</v>
      </c>
      <c r="H22" s="27">
        <v>22.7</v>
      </c>
      <c r="I22" s="27">
        <v>27.6</v>
      </c>
      <c r="J22" s="27">
        <v>35.1</v>
      </c>
      <c r="K22" s="27">
        <v>37.1</v>
      </c>
      <c r="L22" s="27">
        <v>43.2</v>
      </c>
      <c r="M22" s="27">
        <v>47.5</v>
      </c>
    </row>
    <row r="23" spans="3:13" ht="45" customHeight="1" x14ac:dyDescent="0.25">
      <c r="C23" s="24" t="s">
        <v>94</v>
      </c>
      <c r="D23" s="28"/>
      <c r="E23" s="29" t="s">
        <v>96</v>
      </c>
      <c r="F23" s="30" t="s">
        <v>97</v>
      </c>
      <c r="G23" s="30" t="s">
        <v>98</v>
      </c>
      <c r="H23" s="30" t="s">
        <v>98</v>
      </c>
      <c r="I23" s="30" t="s">
        <v>99</v>
      </c>
      <c r="J23" s="30" t="s">
        <v>100</v>
      </c>
      <c r="K23" s="30" t="s">
        <v>100</v>
      </c>
      <c r="L23" s="30" t="s">
        <v>100</v>
      </c>
      <c r="M23" s="30" t="s">
        <v>101</v>
      </c>
    </row>
    <row r="24" spans="3:13" x14ac:dyDescent="0.25">
      <c r="C24" s="24" t="s">
        <v>95</v>
      </c>
      <c r="D24" s="28"/>
      <c r="E24" s="29"/>
      <c r="F24" s="30"/>
      <c r="G24" s="30"/>
      <c r="H24" s="30"/>
      <c r="I24" s="30"/>
      <c r="J24" s="30"/>
      <c r="K24" s="30"/>
      <c r="L24" s="30"/>
      <c r="M24" s="30"/>
    </row>
    <row r="25" spans="3:13" ht="30" x14ac:dyDescent="0.25">
      <c r="C25" s="28" t="s">
        <v>102</v>
      </c>
      <c r="D25" s="24" t="s">
        <v>37</v>
      </c>
      <c r="E25" s="29" t="s">
        <v>103</v>
      </c>
      <c r="F25" s="30" t="s">
        <v>104</v>
      </c>
      <c r="G25" s="30" t="s">
        <v>105</v>
      </c>
      <c r="H25" s="30" t="s">
        <v>106</v>
      </c>
      <c r="I25" s="30" t="s">
        <v>107</v>
      </c>
      <c r="J25" s="30" t="s">
        <v>108</v>
      </c>
      <c r="K25" s="30" t="s">
        <v>109</v>
      </c>
      <c r="L25" s="30" t="s">
        <v>110</v>
      </c>
      <c r="M25" s="30" t="s">
        <v>111</v>
      </c>
    </row>
    <row r="26" spans="3:13" x14ac:dyDescent="0.25">
      <c r="C26" s="28"/>
      <c r="D26" s="24" t="s">
        <v>38</v>
      </c>
      <c r="E26" s="29"/>
      <c r="F26" s="30"/>
      <c r="G26" s="30"/>
      <c r="H26" s="30"/>
      <c r="I26" s="30"/>
      <c r="J26" s="30"/>
      <c r="K26" s="30"/>
      <c r="L26" s="30"/>
      <c r="M26" s="30"/>
    </row>
    <row r="27" spans="3:13" ht="30" x14ac:dyDescent="0.25">
      <c r="C27" s="28" t="s">
        <v>112</v>
      </c>
      <c r="D27" s="24" t="s">
        <v>37</v>
      </c>
      <c r="E27" s="29" t="s">
        <v>103</v>
      </c>
      <c r="F27" s="30" t="s">
        <v>113</v>
      </c>
      <c r="G27" s="30" t="s">
        <v>114</v>
      </c>
      <c r="H27" s="30" t="s">
        <v>115</v>
      </c>
      <c r="I27" s="30" t="s">
        <v>116</v>
      </c>
      <c r="J27" s="30" t="s">
        <v>117</v>
      </c>
      <c r="K27" s="30" t="s">
        <v>118</v>
      </c>
      <c r="L27" s="30" t="s">
        <v>119</v>
      </c>
      <c r="M27" s="30" t="s">
        <v>120</v>
      </c>
    </row>
    <row r="28" spans="3:13" x14ac:dyDescent="0.25">
      <c r="C28" s="28"/>
      <c r="D28" s="24" t="s">
        <v>38</v>
      </c>
      <c r="E28" s="29"/>
      <c r="F28" s="30"/>
      <c r="G28" s="30"/>
      <c r="H28" s="30"/>
      <c r="I28" s="30"/>
      <c r="J28" s="30"/>
      <c r="K28" s="30"/>
      <c r="L28" s="30"/>
      <c r="M28" s="30"/>
    </row>
    <row r="29" spans="3:13" ht="30" x14ac:dyDescent="0.25">
      <c r="C29" s="28" t="s">
        <v>121</v>
      </c>
      <c r="D29" s="24" t="s">
        <v>122</v>
      </c>
      <c r="E29" s="26" t="s">
        <v>123</v>
      </c>
      <c r="F29" s="27">
        <v>170</v>
      </c>
      <c r="G29" s="27">
        <v>185</v>
      </c>
      <c r="H29" s="27">
        <v>240</v>
      </c>
      <c r="I29" s="27">
        <v>250</v>
      </c>
      <c r="J29" s="27">
        <v>315</v>
      </c>
      <c r="K29" s="27">
        <v>315</v>
      </c>
      <c r="L29" s="27">
        <v>295</v>
      </c>
      <c r="M29" s="27">
        <v>410</v>
      </c>
    </row>
    <row r="30" spans="3:13" x14ac:dyDescent="0.25">
      <c r="C30" s="28"/>
      <c r="D30" s="24" t="s">
        <v>124</v>
      </c>
      <c r="E30" s="26" t="s">
        <v>39</v>
      </c>
      <c r="F30" s="25" t="s">
        <v>125</v>
      </c>
      <c r="G30" s="25" t="s">
        <v>125</v>
      </c>
      <c r="H30" s="25" t="s">
        <v>125</v>
      </c>
      <c r="I30" s="25" t="s">
        <v>126</v>
      </c>
      <c r="J30" s="25" t="s">
        <v>126</v>
      </c>
      <c r="K30" s="25" t="s">
        <v>126</v>
      </c>
      <c r="L30" s="25" t="s">
        <v>127</v>
      </c>
      <c r="M30" s="25" t="s">
        <v>127</v>
      </c>
    </row>
    <row r="31" spans="3:13" x14ac:dyDescent="0.25">
      <c r="C31" s="24" t="s">
        <v>128</v>
      </c>
      <c r="D31" s="24" t="s">
        <v>124</v>
      </c>
      <c r="E31" s="26" t="s">
        <v>39</v>
      </c>
      <c r="F31" s="27">
        <v>5.6</v>
      </c>
      <c r="G31" s="27">
        <v>7</v>
      </c>
      <c r="H31" s="27">
        <v>7.9</v>
      </c>
      <c r="I31" s="27">
        <v>10.199999999999999</v>
      </c>
      <c r="J31" s="27">
        <v>10.9</v>
      </c>
      <c r="K31" s="27">
        <v>12.4</v>
      </c>
      <c r="L31" s="27">
        <v>13</v>
      </c>
      <c r="M31" s="27">
        <v>14.3</v>
      </c>
    </row>
    <row r="32" spans="3:13" ht="30" x14ac:dyDescent="0.25">
      <c r="C32" s="28" t="s">
        <v>129</v>
      </c>
      <c r="D32" s="28"/>
      <c r="E32" s="26" t="s">
        <v>130</v>
      </c>
      <c r="F32" s="30" t="s">
        <v>132</v>
      </c>
      <c r="G32" s="30" t="s">
        <v>132</v>
      </c>
      <c r="H32" s="30" t="s">
        <v>132</v>
      </c>
      <c r="I32" s="30" t="s">
        <v>133</v>
      </c>
      <c r="J32" s="30" t="s">
        <v>133</v>
      </c>
      <c r="K32" s="30" t="s">
        <v>134</v>
      </c>
      <c r="L32" s="30" t="s">
        <v>134</v>
      </c>
      <c r="M32" s="30" t="s">
        <v>134</v>
      </c>
    </row>
    <row r="33" spans="3:13" ht="30" x14ac:dyDescent="0.25">
      <c r="C33" s="28"/>
      <c r="D33" s="28"/>
      <c r="E33" s="26" t="s">
        <v>131</v>
      </c>
      <c r="F33" s="30"/>
      <c r="G33" s="30"/>
      <c r="H33" s="30"/>
      <c r="I33" s="30"/>
      <c r="J33" s="30"/>
      <c r="K33" s="30"/>
      <c r="L33" s="30"/>
      <c r="M33" s="30"/>
    </row>
    <row r="34" spans="3:13" ht="30" x14ac:dyDescent="0.25">
      <c r="C34" s="24" t="s">
        <v>135</v>
      </c>
      <c r="D34" s="28"/>
      <c r="E34" s="29" t="s">
        <v>96</v>
      </c>
      <c r="F34" s="30" t="s">
        <v>137</v>
      </c>
      <c r="G34" s="30" t="s">
        <v>137</v>
      </c>
      <c r="H34" s="30" t="s">
        <v>137</v>
      </c>
      <c r="I34" s="30" t="s">
        <v>138</v>
      </c>
      <c r="J34" s="30" t="s">
        <v>138</v>
      </c>
      <c r="K34" s="30" t="s">
        <v>138</v>
      </c>
      <c r="L34" s="30" t="s">
        <v>139</v>
      </c>
      <c r="M34" s="30" t="s">
        <v>139</v>
      </c>
    </row>
    <row r="35" spans="3:13" ht="45" x14ac:dyDescent="0.25">
      <c r="C35" s="24" t="s">
        <v>136</v>
      </c>
      <c r="D35" s="28"/>
      <c r="E35" s="29"/>
      <c r="F35" s="30"/>
      <c r="G35" s="30"/>
      <c r="H35" s="30"/>
      <c r="I35" s="30"/>
      <c r="J35" s="30"/>
      <c r="K35" s="30"/>
      <c r="L35" s="30"/>
      <c r="M35" s="30"/>
    </row>
    <row r="36" spans="3:13" x14ac:dyDescent="0.25">
      <c r="C36" s="24" t="s">
        <v>140</v>
      </c>
      <c r="D36" s="24"/>
      <c r="E36" s="26" t="s">
        <v>141</v>
      </c>
      <c r="F36" s="27">
        <v>229</v>
      </c>
      <c r="G36" s="27">
        <v>229</v>
      </c>
      <c r="H36" s="27">
        <v>231</v>
      </c>
      <c r="I36" s="27">
        <v>273</v>
      </c>
      <c r="J36" s="27">
        <v>273</v>
      </c>
      <c r="K36" s="27">
        <v>293</v>
      </c>
      <c r="L36" s="27">
        <v>337</v>
      </c>
      <c r="M36" s="27">
        <v>337</v>
      </c>
    </row>
    <row r="37" spans="3:13" ht="30" x14ac:dyDescent="0.25">
      <c r="C37" s="24" t="s">
        <v>142</v>
      </c>
      <c r="D37" s="28"/>
      <c r="E37" s="29" t="s">
        <v>144</v>
      </c>
      <c r="F37" s="30" t="s">
        <v>145</v>
      </c>
      <c r="G37" s="30" t="s">
        <v>145</v>
      </c>
      <c r="H37" s="30" t="s">
        <v>145</v>
      </c>
      <c r="I37" s="30" t="s">
        <v>145</v>
      </c>
      <c r="J37" s="30" t="s">
        <v>145</v>
      </c>
      <c r="K37" s="30" t="s">
        <v>145</v>
      </c>
      <c r="L37" s="30" t="s">
        <v>145</v>
      </c>
      <c r="M37" s="30" t="s">
        <v>145</v>
      </c>
    </row>
    <row r="38" spans="3:13" x14ac:dyDescent="0.25">
      <c r="C38" s="24" t="s">
        <v>143</v>
      </c>
      <c r="D38" s="28"/>
      <c r="E38" s="29"/>
      <c r="F38" s="30"/>
      <c r="G38" s="30"/>
      <c r="H38" s="30"/>
      <c r="I38" s="30"/>
      <c r="J38" s="30"/>
      <c r="K38" s="30"/>
      <c r="L38" s="30"/>
      <c r="M38" s="30"/>
    </row>
  </sheetData>
  <mergeCells count="102">
    <mergeCell ref="J37:J38"/>
    <mergeCell ref="K37:K38"/>
    <mergeCell ref="L37:L38"/>
    <mergeCell ref="M37:M38"/>
    <mergeCell ref="J34:J35"/>
    <mergeCell ref="K34:K35"/>
    <mergeCell ref="L34:L35"/>
    <mergeCell ref="M34:M35"/>
    <mergeCell ref="D37:D38"/>
    <mergeCell ref="E37:E38"/>
    <mergeCell ref="F37:F38"/>
    <mergeCell ref="G37:G38"/>
    <mergeCell ref="H37:H38"/>
    <mergeCell ref="I37:I38"/>
    <mergeCell ref="J32:J33"/>
    <mergeCell ref="K32:K33"/>
    <mergeCell ref="L32:L33"/>
    <mergeCell ref="M32:M33"/>
    <mergeCell ref="D34:D35"/>
    <mergeCell ref="E34:E35"/>
    <mergeCell ref="F34:F35"/>
    <mergeCell ref="G34:G35"/>
    <mergeCell ref="H34:H35"/>
    <mergeCell ref="I34:I35"/>
    <mergeCell ref="C32:C33"/>
    <mergeCell ref="D32:D33"/>
    <mergeCell ref="F32:F33"/>
    <mergeCell ref="G32:G33"/>
    <mergeCell ref="H32:H33"/>
    <mergeCell ref="I32:I33"/>
    <mergeCell ref="I27:I28"/>
    <mergeCell ref="J27:J28"/>
    <mergeCell ref="K27:K28"/>
    <mergeCell ref="L27:L28"/>
    <mergeCell ref="M27:M28"/>
    <mergeCell ref="C29:C30"/>
    <mergeCell ref="I25:I26"/>
    <mergeCell ref="J25:J26"/>
    <mergeCell ref="K25:K26"/>
    <mergeCell ref="L25:L26"/>
    <mergeCell ref="M25:M26"/>
    <mergeCell ref="C27:C28"/>
    <mergeCell ref="E27:E28"/>
    <mergeCell ref="F27:F28"/>
    <mergeCell ref="G27:G28"/>
    <mergeCell ref="H27:H28"/>
    <mergeCell ref="I23:I24"/>
    <mergeCell ref="J23:J24"/>
    <mergeCell ref="K23:K24"/>
    <mergeCell ref="L23:L24"/>
    <mergeCell ref="M23:M24"/>
    <mergeCell ref="C25:C26"/>
    <mergeCell ref="E25:E26"/>
    <mergeCell ref="F25:F26"/>
    <mergeCell ref="G25:G26"/>
    <mergeCell ref="H25:H26"/>
    <mergeCell ref="I18:I19"/>
    <mergeCell ref="J18:J19"/>
    <mergeCell ref="K18:K19"/>
    <mergeCell ref="L18:L19"/>
    <mergeCell ref="M18:M19"/>
    <mergeCell ref="D23:D24"/>
    <mergeCell ref="E23:E24"/>
    <mergeCell ref="F23:F24"/>
    <mergeCell ref="G23:G24"/>
    <mergeCell ref="H23:H24"/>
    <mergeCell ref="I16:I17"/>
    <mergeCell ref="J16:J17"/>
    <mergeCell ref="K16:K17"/>
    <mergeCell ref="L16:L17"/>
    <mergeCell ref="M16:M17"/>
    <mergeCell ref="C18:C20"/>
    <mergeCell ref="E18:E19"/>
    <mergeCell ref="F18:F19"/>
    <mergeCell ref="G18:G19"/>
    <mergeCell ref="H18:H19"/>
    <mergeCell ref="I13:I14"/>
    <mergeCell ref="J13:J14"/>
    <mergeCell ref="K13:K14"/>
    <mergeCell ref="L13:L14"/>
    <mergeCell ref="M13:M14"/>
    <mergeCell ref="C15:C17"/>
    <mergeCell ref="D16:D17"/>
    <mergeCell ref="F16:F17"/>
    <mergeCell ref="G16:G17"/>
    <mergeCell ref="H16:H17"/>
    <mergeCell ref="I11:I12"/>
    <mergeCell ref="J11:J12"/>
    <mergeCell ref="K11:K12"/>
    <mergeCell ref="L11:L12"/>
    <mergeCell ref="M11:M12"/>
    <mergeCell ref="C13:C14"/>
    <mergeCell ref="E13:E14"/>
    <mergeCell ref="F13:F14"/>
    <mergeCell ref="G13:G14"/>
    <mergeCell ref="H13:H14"/>
    <mergeCell ref="C9:E10"/>
    <mergeCell ref="C11:C12"/>
    <mergeCell ref="E11:E12"/>
    <mergeCell ref="F11:F12"/>
    <mergeCell ref="G11:G12"/>
    <mergeCell ref="H11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2C88-AF89-4ACF-A936-07AB52754466}">
  <dimension ref="C6:G33"/>
  <sheetViews>
    <sheetView tabSelected="1" workbookViewId="0">
      <selection activeCell="D6" sqref="D6:G33"/>
    </sheetView>
  </sheetViews>
  <sheetFormatPr baseColWidth="10" defaultRowHeight="15" x14ac:dyDescent="0.25"/>
  <cols>
    <col min="4" max="4" width="30.42578125" customWidth="1"/>
    <col min="5" max="5" width="12.5703125" customWidth="1"/>
  </cols>
  <sheetData>
    <row r="6" spans="3:7" x14ac:dyDescent="0.25">
      <c r="D6" s="50" t="s">
        <v>190</v>
      </c>
      <c r="E6" s="50"/>
      <c r="F6" s="51" t="s">
        <v>193</v>
      </c>
      <c r="G6" s="48"/>
    </row>
    <row r="7" spans="3:7" x14ac:dyDescent="0.25">
      <c r="D7" s="49" t="s">
        <v>172</v>
      </c>
      <c r="E7" s="49" t="s">
        <v>173</v>
      </c>
      <c r="F7" s="49" t="s">
        <v>194</v>
      </c>
    </row>
    <row r="8" spans="3:7" x14ac:dyDescent="0.25">
      <c r="C8" t="s">
        <v>171</v>
      </c>
      <c r="D8" t="s">
        <v>174</v>
      </c>
      <c r="E8" t="s">
        <v>171</v>
      </c>
      <c r="F8" t="s">
        <v>171</v>
      </c>
    </row>
    <row r="9" spans="3:7" x14ac:dyDescent="0.25">
      <c r="D9" t="s">
        <v>175</v>
      </c>
      <c r="E9" s="31">
        <v>44.35</v>
      </c>
      <c r="F9" s="31">
        <v>15.46</v>
      </c>
    </row>
    <row r="10" spans="3:7" x14ac:dyDescent="0.25">
      <c r="D10" t="s">
        <v>176</v>
      </c>
      <c r="E10" s="31">
        <v>298.33999999999997</v>
      </c>
      <c r="F10" s="31">
        <v>190.57</v>
      </c>
    </row>
    <row r="11" spans="3:7" x14ac:dyDescent="0.25">
      <c r="D11" t="s">
        <v>177</v>
      </c>
      <c r="E11" s="31">
        <v>17.91</v>
      </c>
      <c r="F11" s="31">
        <v>21.7</v>
      </c>
    </row>
    <row r="12" spans="3:7" x14ac:dyDescent="0.25">
      <c r="D12" t="s">
        <v>178</v>
      </c>
      <c r="E12" s="31">
        <v>39.64</v>
      </c>
      <c r="F12" s="31" t="str">
        <f>+"-"</f>
        <v>-</v>
      </c>
    </row>
    <row r="13" spans="3:7" x14ac:dyDescent="0.25">
      <c r="D13" t="s">
        <v>179</v>
      </c>
      <c r="E13" s="31">
        <v>44.44</v>
      </c>
      <c r="F13" s="31">
        <v>44.49</v>
      </c>
    </row>
    <row r="14" spans="3:7" x14ac:dyDescent="0.25">
      <c r="D14" t="s">
        <v>191</v>
      </c>
      <c r="E14" s="31">
        <v>10.37</v>
      </c>
      <c r="F14" s="31">
        <v>25.3</v>
      </c>
    </row>
    <row r="15" spans="3:7" x14ac:dyDescent="0.25">
      <c r="D15" t="s">
        <v>192</v>
      </c>
      <c r="E15" s="31">
        <v>14.13</v>
      </c>
      <c r="F15" s="31" t="str">
        <f>+"-"</f>
        <v>-</v>
      </c>
    </row>
    <row r="16" spans="3:7" x14ac:dyDescent="0.25">
      <c r="D16" t="s">
        <v>180</v>
      </c>
      <c r="E16" s="31">
        <f>24.78+30.36</f>
        <v>55.14</v>
      </c>
      <c r="F16" s="31" t="s">
        <v>171</v>
      </c>
    </row>
    <row r="17" spans="4:6" x14ac:dyDescent="0.25">
      <c r="D17" t="s">
        <v>171</v>
      </c>
      <c r="E17" s="31" t="s">
        <v>171</v>
      </c>
      <c r="F17" s="31" t="s">
        <v>171</v>
      </c>
    </row>
    <row r="18" spans="4:6" x14ac:dyDescent="0.25">
      <c r="D18" s="1" t="s">
        <v>170</v>
      </c>
      <c r="E18" s="33">
        <f>SUM(E9:E16)</f>
        <v>524.32000000000005</v>
      </c>
      <c r="F18" s="31"/>
    </row>
    <row r="19" spans="4:6" x14ac:dyDescent="0.25">
      <c r="D19" t="s">
        <v>171</v>
      </c>
      <c r="E19" s="31" t="s">
        <v>171</v>
      </c>
      <c r="F19" s="31" t="s">
        <v>171</v>
      </c>
    </row>
    <row r="20" spans="4:6" x14ac:dyDescent="0.25">
      <c r="D20" t="s">
        <v>181</v>
      </c>
      <c r="E20" s="31" t="s">
        <v>171</v>
      </c>
      <c r="F20" s="31" t="s">
        <v>171</v>
      </c>
    </row>
    <row r="21" spans="4:6" x14ac:dyDescent="0.25">
      <c r="D21" t="s">
        <v>182</v>
      </c>
      <c r="E21" s="31">
        <v>61.87</v>
      </c>
      <c r="F21" s="31">
        <v>62.9</v>
      </c>
    </row>
    <row r="22" spans="4:6" x14ac:dyDescent="0.25">
      <c r="D22" t="s">
        <v>183</v>
      </c>
      <c r="E22" s="31">
        <v>55.1</v>
      </c>
      <c r="F22" s="31">
        <v>61.65</v>
      </c>
    </row>
    <row r="23" spans="4:6" x14ac:dyDescent="0.25">
      <c r="D23" t="s">
        <v>184</v>
      </c>
      <c r="E23" s="31">
        <v>96.01</v>
      </c>
      <c r="F23" s="31">
        <v>126.19</v>
      </c>
    </row>
    <row r="24" spans="4:6" x14ac:dyDescent="0.25">
      <c r="D24" t="s">
        <v>185</v>
      </c>
      <c r="E24" s="31" t="s">
        <v>171</v>
      </c>
      <c r="F24" s="31" t="str">
        <f>+"-"</f>
        <v>-</v>
      </c>
    </row>
    <row r="25" spans="4:6" x14ac:dyDescent="0.25">
      <c r="D25" t="s">
        <v>186</v>
      </c>
      <c r="E25" s="31">
        <v>44.44</v>
      </c>
      <c r="F25" s="31">
        <v>61.65</v>
      </c>
    </row>
    <row r="26" spans="4:6" x14ac:dyDescent="0.25">
      <c r="D26" t="s">
        <v>187</v>
      </c>
      <c r="E26" s="31">
        <v>16.63</v>
      </c>
      <c r="F26" s="31" t="str">
        <f>+"-"</f>
        <v>-</v>
      </c>
    </row>
    <row r="27" spans="4:6" x14ac:dyDescent="0.25">
      <c r="D27" t="s">
        <v>188</v>
      </c>
      <c r="E27" s="31">
        <v>26.96</v>
      </c>
      <c r="F27" s="31">
        <v>22.5</v>
      </c>
    </row>
    <row r="28" spans="4:6" x14ac:dyDescent="0.25">
      <c r="D28" t="s">
        <v>189</v>
      </c>
      <c r="E28" s="31">
        <v>39.64</v>
      </c>
      <c r="F28" s="31" t="str">
        <f>+"-"</f>
        <v>-</v>
      </c>
    </row>
    <row r="29" spans="4:6" x14ac:dyDescent="0.25">
      <c r="D29" t="s">
        <v>191</v>
      </c>
      <c r="E29" s="31">
        <v>10.37</v>
      </c>
      <c r="F29" s="31">
        <v>25.3</v>
      </c>
    </row>
    <row r="30" spans="4:6" x14ac:dyDescent="0.25">
      <c r="D30" t="s">
        <v>192</v>
      </c>
      <c r="E30" s="31">
        <v>14.13</v>
      </c>
      <c r="F30" s="31" t="str">
        <f>+"-"</f>
        <v>-</v>
      </c>
    </row>
    <row r="31" spans="4:6" x14ac:dyDescent="0.25">
      <c r="D31" t="s">
        <v>180</v>
      </c>
      <c r="E31" s="31">
        <f>+E16+79.19</f>
        <v>134.32999999999998</v>
      </c>
      <c r="F31" s="31" t="s">
        <v>171</v>
      </c>
    </row>
    <row r="32" spans="4:6" x14ac:dyDescent="0.25">
      <c r="D32" t="s">
        <v>171</v>
      </c>
      <c r="E32" s="31" t="s">
        <v>171</v>
      </c>
      <c r="F32" t="s">
        <v>171</v>
      </c>
    </row>
    <row r="33" spans="3:5" x14ac:dyDescent="0.25">
      <c r="C33" t="s">
        <v>171</v>
      </c>
      <c r="D33" s="1" t="s">
        <v>170</v>
      </c>
      <c r="E33" s="33">
        <f>SUM(E21:E31)</f>
        <v>499.47999999999996</v>
      </c>
    </row>
  </sheetData>
  <mergeCells count="1"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2020-06-03T07:02:47Z</dcterms:created>
  <dcterms:modified xsi:type="dcterms:W3CDTF">2020-06-04T19:23:33Z</dcterms:modified>
</cp:coreProperties>
</file>